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Einnahmen" sheetId="2" state="visible" r:id="rId2"/>
    <sheet xmlns:r="http://schemas.openxmlformats.org/officeDocument/2006/relationships" name="Ausgaben" sheetId="3" state="visible" r:id="rId3"/>
    <sheet xmlns:r="http://schemas.openxmlformats.org/officeDocument/2006/relationships" name="Kasse" sheetId="4" state="visible" r:id="rId4"/>
    <sheet xmlns:r="http://schemas.openxmlformats.org/officeDocument/2006/relationships" name="Jahresübersicht" sheetId="5" state="visible" r:id="rId5"/>
    <sheet xmlns:r="http://schemas.openxmlformats.org/officeDocument/2006/relationships" name="Vermögenslage 31.12." sheetId="6" state="visible" r:id="rId6"/>
    <sheet xmlns:r="http://schemas.openxmlformats.org/officeDocument/2006/relationships" name="Abschreibungen" sheetId="7" state="visible" r:id="rId7"/>
    <sheet xmlns:r="http://schemas.openxmlformats.org/officeDocument/2006/relationships" name="Privat" sheetId="8" state="visible" r:id="rId8"/>
  </sheets>
  <definedNames>
    <definedName name="MWST_Liste">Anleitung!$B$31:$B$34</definedName>
    <definedName name="MWST_Tabelle">Anleitung!$B$31:$C$34</definedName>
    <definedName name="AfA_Liste">Anleitung!$B$37:$B$41</definedName>
    <definedName name="AfA_Tabelle">Anleitung!$B$37:$C$41</definedName>
    <definedName name="Ausgaben_Arten">Anleitung!$B$45:$B$62</definedName>
    <definedName name="Kasse_Arten">Anleitung!$B$65:$B$69</definedName>
    <definedName name="Jahr">Anleitung!$C$6</definedName>
    <definedName name="Firma">Anleitung!$C$5</definedName>
    <definedName name="_xlnm.Print_Titles" localSheetId="1">'Einnahmen'!$5:$5</definedName>
    <definedName name="_xlnm.Print_Titles" localSheetId="2">'Ausgaben'!$5:$5</definedName>
    <definedName name="_xlnm.Print_Titles" localSheetId="3">'Kasse'!$5:$5</definedName>
    <definedName name="_xlnm.Print_Area" localSheetId="5">'Vermögenslage 31.12.'!$A$1:$C$60</definedName>
    <definedName name="_xlnm.Print_Titles" localSheetId="6">'Abschreibungen'!$5:$5</definedName>
    <definedName name="_xlnm.Print_Titles" localSheetId="7">'Privat'!$24:$24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"/>
  </numFmts>
  <fonts count="13">
    <font>
      <name val="Calibri"/>
      <family val="2"/>
      <color theme="1"/>
      <sz val="11"/>
      <scheme val="minor"/>
    </font>
    <font>
      <name val="Arial"/>
      <b val="1"/>
      <color rgb="004F46E5"/>
      <sz val="18"/>
    </font>
    <font>
      <name val="Arial"/>
      <color rgb="0064748B"/>
      <sz val="9"/>
    </font>
    <font>
      <name val="Arial"/>
      <b val="1"/>
      <sz val="10"/>
    </font>
    <font>
      <name val="Arial"/>
      <sz val="10"/>
    </font>
    <font>
      <name val="Arial"/>
      <color rgb="001E293B"/>
      <sz val="10"/>
    </font>
    <font>
      <name val="Arial"/>
      <b val="1"/>
      <color rgb="00475569"/>
      <sz val="8"/>
    </font>
    <font>
      <name val="Arial"/>
      <color rgb="0094A3B8"/>
      <sz val="8"/>
    </font>
    <font>
      <name val="Arial"/>
      <b val="1"/>
      <color rgb="001E293B"/>
      <sz val="10"/>
    </font>
    <font>
      <name val="Arial"/>
      <color rgb="0064748B"/>
      <sz val="8"/>
    </font>
    <font>
      <name val="Arial"/>
      <b val="1"/>
      <color rgb="004F46E5"/>
      <sz val="12"/>
    </font>
    <font>
      <name val="Arial"/>
      <b val="1"/>
      <color rgb="00475569"/>
      <sz val="9"/>
    </font>
    <font>
      <name val="Arial"/>
      <b val="1"/>
      <color rgb="004F46E5"/>
      <sz val="11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EF2FF"/>
      </patternFill>
    </fill>
    <fill>
      <patternFill patternType="solid">
        <fgColor rgb="00F1F5F9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bottom style="thin">
        <color rgb="0064748B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/>
    </xf>
    <xf numFmtId="0" fontId="0" fillId="0" borderId="4" pivotButton="0" quotePrefix="0" xfId="0"/>
    <xf numFmtId="1" fontId="4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4" fontId="5" fillId="3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right" vertical="center" wrapText="1"/>
    </xf>
    <xf numFmtId="0" fontId="4" fillId="2" borderId="1" applyAlignment="1" pivotButton="0" quotePrefix="0" xfId="0">
      <alignment horizontal="right"/>
    </xf>
    <xf numFmtId="0" fontId="7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/>
    </xf>
    <xf numFmtId="4" fontId="8" fillId="3" borderId="1" applyAlignment="1" pivotButton="0" quotePrefix="0" xfId="0">
      <alignment horizontal="right" vertical="center"/>
    </xf>
    <xf numFmtId="164" fontId="4" fillId="2" borderId="1" applyAlignment="1" pivotButton="0" quotePrefix="0" xfId="0">
      <alignment horizontal="left" vertical="center"/>
    </xf>
    <xf numFmtId="4" fontId="4" fillId="2" borderId="1" applyAlignment="1" pivotButton="0" quotePrefix="0" xfId="0">
      <alignment horizontal="right" vertical="center"/>
    </xf>
    <xf numFmtId="4" fontId="4" fillId="0" borderId="1" applyAlignment="1" pivotButton="0" quotePrefix="0" xfId="0">
      <alignment horizontal="left"/>
    </xf>
    <xf numFmtId="0" fontId="2" fillId="0" borderId="0" applyAlignment="1" pivotButton="0" quotePrefix="0" xfId="0">
      <alignment vertical="top" wrapText="1"/>
    </xf>
    <xf numFmtId="0" fontId="0" fillId="0" borderId="5" pivotButton="0" quotePrefix="0" xfId="0"/>
    <xf numFmtId="0" fontId="9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10" fillId="0" borderId="0" pivotButton="0" quotePrefix="0" xfId="0"/>
    <xf numFmtId="0" fontId="4" fillId="0" borderId="0" pivotButton="0" quotePrefix="0" xfId="0"/>
    <xf numFmtId="0" fontId="11" fillId="4" borderId="1" pivotButton="0" quotePrefix="0" xfId="0"/>
    <xf numFmtId="0" fontId="11" fillId="4" borderId="1" applyAlignment="1" pivotButton="0" quotePrefix="0" xfId="0">
      <alignment horizontal="right"/>
    </xf>
    <xf numFmtId="0" fontId="4" fillId="0" borderId="1" pivotButton="0" quotePrefix="0" xfId="0"/>
    <xf numFmtId="0" fontId="3" fillId="0" borderId="1" pivotButton="0" quotePrefix="0" xfId="0"/>
    <xf numFmtId="0" fontId="12" fillId="0" borderId="1" pivotButton="0" quotePrefix="0" xfId="0"/>
    <xf numFmtId="165" fontId="5" fillId="3" borderId="1" applyAlignment="1" pivotButton="0" quotePrefix="0" xfId="0">
      <alignment horizontal="right" vertical="center"/>
    </xf>
    <xf numFmtId="1" fontId="5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1">
    <dxf>
      <font>
        <name val="Arial"/>
        <b val="1"/>
        <color rgb="00B91C1C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D7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6" customWidth="1" min="2" max="2"/>
    <col width="22" customWidth="1" min="3" max="3"/>
    <col width="62" customWidth="1" min="4" max="4"/>
  </cols>
  <sheetData>
    <row r="1" ht="28" customHeight="1">
      <c r="B1" s="1" t="inlineStr">
        <is>
          <t>Milchbüchleinrechnung – Vorlage</t>
        </is>
      </c>
    </row>
    <row r="2">
      <c r="B2" s="2" t="inlineStr">
        <is>
          <t>Vereinfachte Buchführung für Einzelunternehmen und Personengesellschaften unter CHF 500'000 Umsatzerlös (Art. 957 Abs. 2 OR): Einnahmen, Ausgaben und Vermögenslage.</t>
        </is>
      </c>
    </row>
    <row r="4">
      <c r="B4" s="3" t="inlineStr">
        <is>
          <t>Deine Angaben</t>
        </is>
      </c>
    </row>
    <row r="5">
      <c r="B5" s="4" t="inlineStr">
        <is>
          <t>Firma / Inhaber/in</t>
        </is>
      </c>
      <c r="C5" s="5" t="n"/>
      <c r="D5" s="6" t="n"/>
    </row>
    <row r="6">
      <c r="B6" s="4" t="inlineStr">
        <is>
          <t>Geschäftsjahr</t>
        </is>
      </c>
      <c r="C6" s="7" t="n">
        <v>2026</v>
      </c>
      <c r="D6" s="2" t="inlineStr">
        <is>
          <t>Jahr ändern = alle Blätter rechnen für dieses Jahr.</t>
        </is>
      </c>
    </row>
    <row r="7">
      <c r="B7" s="4" t="inlineStr">
        <is>
          <t>Methode</t>
        </is>
      </c>
      <c r="C7" s="4" t="inlineStr">
        <is>
          <t>Ist-Methode</t>
        </is>
      </c>
      <c r="D7" s="2" t="inlineStr">
        <is>
          <t>Es zählt das Datum, an dem das Geld fliesst – nicht das Rechnungsdatum.</t>
        </is>
      </c>
    </row>
    <row r="9">
      <c r="B9" s="3" t="inlineStr">
        <is>
          <t>So gehst du vor</t>
        </is>
      </c>
    </row>
    <row r="10" ht="30" customHeight="1">
      <c r="B10" s="4" t="inlineStr">
        <is>
          <t>1. Blatt «Einnahmen»</t>
        </is>
      </c>
      <c r="C10" s="8" t="inlineStr">
        <is>
          <t>Jede Geschäftseinnahme mit dem Datum, an dem das Geld eingeht. Eigenes Geld und Darlehen sind keine Einnahmen.</t>
        </is>
      </c>
    </row>
    <row r="11" ht="30" customHeight="1">
      <c r="B11" s="4" t="inlineStr">
        <is>
          <t>2. Blatt «Ausgaben»</t>
        </is>
      </c>
      <c r="C11" s="8" t="inlineStr">
        <is>
          <t>Jede Geschäftsausgabe mit Beleg. Anschaffungen, die mehrere Jahre halten, mit Art «Anschaffung (mehrjährig)» – sie zählen nicht als Ausgabe, sondern kommen ins Blatt «Abschreibungen».</t>
        </is>
      </c>
    </row>
    <row r="12" ht="30" customHeight="1">
      <c r="B12" s="4" t="inlineStr">
        <is>
          <t>3. Blatt «Kasse»</t>
        </is>
      </c>
      <c r="C12" s="8" t="inlineStr">
        <is>
          <t>Jede Barbewegung, auch Bargeld von der Bank oder zur Bank. Am Monatsende zählen (Zählprotokoll rechts).</t>
        </is>
      </c>
    </row>
    <row r="13" ht="30" customHeight="1">
      <c r="B13" s="4" t="inlineStr">
        <is>
          <t>4. Blatt «Jahresübersicht»</t>
        </is>
      </c>
      <c r="C13" s="8" t="inlineStr">
        <is>
          <t>Anfangsstand Bank am 1.1. und jeden Monat den Kontostand laut Auszug eintragen – die Differenz muss 0 sein.</t>
        </is>
      </c>
    </row>
    <row r="14" ht="30" customHeight="1">
      <c r="B14" s="4" t="inlineStr">
        <is>
          <t>5. Blatt «Privat»</t>
        </is>
      </c>
      <c r="C14" s="8" t="inlineStr">
        <is>
          <t>Bezüge für dich, eigenes Geld ins Geschäft, Privatanteil Geschäftsauto, Warenbezüge.</t>
        </is>
      </c>
    </row>
    <row r="15" ht="30" customHeight="1">
      <c r="B15" s="4" t="inlineStr">
        <is>
          <t>6. Blatt «Abschreibungen»</t>
        </is>
      </c>
      <c r="C15" s="8" t="inlineStr">
        <is>
          <t>Anschaffungen mit Kaufdatum und Kaufpreis; früher gekaufte mit dem Wert vom 1.1. (= Wert 31.12. des Vorjahres).</t>
        </is>
      </c>
    </row>
    <row r="16" ht="30" customHeight="1">
      <c r="B16" s="4" t="inlineStr">
        <is>
          <t>7. Blatt «Vermögenslage 31.12.»</t>
        </is>
      </c>
      <c r="C16" s="8" t="inlineStr">
        <is>
          <t>Am Jahresende ausfüllen, ausdrucken, unterschreiben und mit den anderen Blättern der Steuererklärung beilegen.</t>
        </is>
      </c>
    </row>
    <row r="18">
      <c r="B18" s="4" t="inlineStr">
        <is>
          <t>Weisse Felder füllst du aus.</t>
        </is>
      </c>
      <c r="C18" s="5" t="n"/>
    </row>
    <row r="19">
      <c r="B19" s="4" t="inlineStr">
        <is>
          <t>Hellblaue Felder rechnen selbst.</t>
        </is>
      </c>
      <c r="C19" s="9" t="n"/>
      <c r="D19" s="2" t="inlineStr">
        <is>
          <t>Nur überschreiben, wenn ein Hinweis es erlaubt (z. B. eigener Abschreibungssatz).</t>
        </is>
      </c>
    </row>
    <row r="21">
      <c r="B21" s="3" t="inlineStr">
        <is>
          <t>Gut zu wissen</t>
        </is>
      </c>
    </row>
    <row r="22" ht="30" customHeight="1">
      <c r="B22" s="8" t="inlineStr">
        <is>
          <t>•  Belege und diese Datei 10 Jahre aufbewahren (Art. 958f OR). Nach jedem Monatsabschluss eine Kopie als PDF speichern und Fehler mit einem neuen Eintrag korrigieren statt überschreiben (Art. 3 GeBüV).</t>
        </is>
      </c>
    </row>
    <row r="23" ht="30" customHeight="1">
      <c r="B23" s="8" t="inlineStr">
        <is>
          <t>•  Privates (Krankenkasse, Steuern, eigener «Lohn») ist keine Ausgabe, sondern eine Privatentnahme (Blatt «Privat»).</t>
        </is>
      </c>
    </row>
    <row r="24" ht="30" customHeight="1">
      <c r="B24" s="8" t="inlineStr">
        <is>
          <t>•  Offene Rechnungen am 31.12. gehören nur in die Vermögenslage – nicht in Einnahmen oder Ausgaben (Ist-Methode).</t>
        </is>
      </c>
    </row>
    <row r="25" ht="30" customHeight="1">
      <c r="B25" s="8" t="inlineStr">
        <is>
          <t>•  MWST-pflichtig? Satz pro Eintrag wählen; «davon MWST» rechnet den Steueranteil aus dem Betrag inkl. MWST.</t>
        </is>
      </c>
    </row>
    <row r="26" ht="30" customHeight="1">
      <c r="B26" s="8" t="inlineStr">
        <is>
          <t>•  Ab CHF 500'000 Umsatzerlös ist ab dem folgenden Geschäftsjahr eine doppelte Buchhaltung mit Bilanz Pflicht (Art. 957 Abs. 1 OR).</t>
        </is>
      </c>
    </row>
    <row r="27" ht="30" customHeight="1">
      <c r="B27" s="8" t="inlineStr">
        <is>
          <t>•  Diese Vorlage ersetzt keine Steuerberatung. Kantonale Regeln (z. B. Sofortabschreibungen) können abweichen.</t>
        </is>
      </c>
    </row>
    <row r="29">
      <c r="B29" s="3" t="inlineStr">
        <is>
          <t>Auswahllisten</t>
        </is>
      </c>
    </row>
    <row r="30" ht="26" customHeight="1">
      <c r="B30" s="10" t="inlineStr">
        <is>
          <t>MWST-Satz</t>
        </is>
      </c>
      <c r="C30" s="11" t="inlineStr">
        <is>
          <t>Satz in %</t>
        </is>
      </c>
    </row>
    <row r="31">
      <c r="B31" s="5" t="inlineStr">
        <is>
          <t>8.1 % Normalsatz</t>
        </is>
      </c>
      <c r="C31" s="12" t="n">
        <v>8.1</v>
      </c>
    </row>
    <row r="32">
      <c r="B32" s="5" t="inlineStr">
        <is>
          <t>2.6 % reduziert</t>
        </is>
      </c>
      <c r="C32" s="12" t="n">
        <v>2.6</v>
      </c>
    </row>
    <row r="33">
      <c r="B33" s="5" t="inlineStr">
        <is>
          <t>3.8 % Beherbergung</t>
        </is>
      </c>
      <c r="C33" s="12" t="n">
        <v>3.8</v>
      </c>
    </row>
    <row r="34">
      <c r="B34" s="5" t="inlineStr">
        <is>
          <t>0 % / ohne MWST</t>
        </is>
      </c>
      <c r="C34" s="12" t="n">
        <v>0</v>
      </c>
    </row>
    <row r="36" ht="26" customHeight="1">
      <c r="B36" s="10" t="inlineStr">
        <is>
          <t>Anschaffung (Abschreibungen)</t>
        </is>
      </c>
      <c r="C36" s="11" t="inlineStr">
        <is>
          <t>Normalsatz vom Buchwert in %</t>
        </is>
      </c>
    </row>
    <row r="37">
      <c r="B37" s="5" t="inlineStr">
        <is>
          <t>Fahrzeuge</t>
        </is>
      </c>
      <c r="C37" s="12" t="n">
        <v>40</v>
      </c>
    </row>
    <row r="38">
      <c r="B38" s="5" t="inlineStr">
        <is>
          <t>Büromaschinen, EDV</t>
        </is>
      </c>
      <c r="C38" s="12" t="n">
        <v>40</v>
      </c>
    </row>
    <row r="39">
      <c r="B39" s="5" t="inlineStr">
        <is>
          <t>Produktionsmaschinen</t>
        </is>
      </c>
      <c r="C39" s="12" t="n">
        <v>30</v>
      </c>
    </row>
    <row r="40">
      <c r="B40" s="5" t="inlineStr">
        <is>
          <t>Werkzeuge, Geräte</t>
        </is>
      </c>
      <c r="C40" s="12" t="n">
        <v>45</v>
      </c>
    </row>
    <row r="41">
      <c r="B41" s="5" t="inlineStr">
        <is>
          <t>Mobiliar, Einrichtungen</t>
        </is>
      </c>
      <c r="C41" s="12" t="n">
        <v>25</v>
      </c>
    </row>
    <row r="42">
      <c r="B42" s="2" t="inlineStr">
        <is>
          <t>Quelle: ESTV-Merkblatt A/1995 (Normalsätze in Prozent vom Buchwert; auf dem Kaufpreis halbe Sätze).</t>
        </is>
      </c>
    </row>
    <row r="44" ht="26" customHeight="1">
      <c r="B44" s="10" t="inlineStr">
        <is>
          <t>Art der Ausgabe</t>
        </is>
      </c>
    </row>
    <row r="45">
      <c r="B45" s="5" t="inlineStr">
        <is>
          <t>Material und Waren</t>
        </is>
      </c>
    </row>
    <row r="46">
      <c r="B46" s="5" t="inlineStr">
        <is>
          <t>Fremdleistungen</t>
        </is>
      </c>
    </row>
    <row r="47">
      <c r="B47" s="5" t="inlineStr">
        <is>
          <t>Löhne (Angestellte)</t>
        </is>
      </c>
    </row>
    <row r="48">
      <c r="B48" s="5" t="inlineStr">
        <is>
          <t>Sozialversicherungen (Angestellte)</t>
        </is>
      </c>
    </row>
    <row r="49">
      <c r="B49" s="5" t="inlineStr">
        <is>
          <t>Miete und Raum</t>
        </is>
      </c>
    </row>
    <row r="50">
      <c r="B50" s="5" t="inlineStr">
        <is>
          <t>Fahrzeug</t>
        </is>
      </c>
    </row>
    <row r="51">
      <c r="B51" s="5" t="inlineStr">
        <is>
          <t>Versicherungen (geschäftlich)</t>
        </is>
      </c>
    </row>
    <row r="52">
      <c r="B52" s="5" t="inlineStr">
        <is>
          <t>Energie</t>
        </is>
      </c>
    </row>
    <row r="53">
      <c r="B53" s="5" t="inlineStr">
        <is>
          <t>Büro und Verwaltung</t>
        </is>
      </c>
    </row>
    <row r="54">
      <c r="B54" s="5" t="inlineStr">
        <is>
          <t>Telefon und Internet</t>
        </is>
      </c>
    </row>
    <row r="55">
      <c r="B55" s="5" t="inlineStr">
        <is>
          <t>Software und Abos</t>
        </is>
      </c>
    </row>
    <row r="56">
      <c r="B56" s="5" t="inlineStr">
        <is>
          <t>Werbung</t>
        </is>
      </c>
    </row>
    <row r="57">
      <c r="B57" s="5" t="inlineStr">
        <is>
          <t>Reisen und Verpflegung</t>
        </is>
      </c>
    </row>
    <row r="58">
      <c r="B58" s="5" t="inlineStr">
        <is>
          <t>Weiterbildung</t>
        </is>
      </c>
    </row>
    <row r="59">
      <c r="B59" s="5" t="inlineStr">
        <is>
          <t>Bank- und Kartenspesen</t>
        </is>
      </c>
    </row>
    <row r="60">
      <c r="B60" s="5" t="inlineStr">
        <is>
          <t>Kassendifferenz</t>
        </is>
      </c>
    </row>
    <row r="61">
      <c r="B61" s="5" t="inlineStr">
        <is>
          <t>Übriges</t>
        </is>
      </c>
    </row>
    <row r="62">
      <c r="B62" s="5" t="inlineStr">
        <is>
          <t>Anschaffung (mehrjährig)</t>
        </is>
      </c>
    </row>
    <row r="64" ht="26" customHeight="1">
      <c r="B64" s="10" t="inlineStr">
        <is>
          <t>Art der Barbewegung (Kasse)</t>
        </is>
      </c>
    </row>
    <row r="65">
      <c r="B65" s="5" t="inlineStr">
        <is>
          <t>Einnahme</t>
        </is>
      </c>
    </row>
    <row r="66">
      <c r="B66" s="5" t="inlineStr">
        <is>
          <t>Ausgabe</t>
        </is>
      </c>
    </row>
    <row r="67">
      <c r="B67" s="5" t="inlineStr">
        <is>
          <t>Bargeld von der Bank</t>
        </is>
      </c>
    </row>
    <row r="68">
      <c r="B68" s="5" t="inlineStr">
        <is>
          <t>Bargeld zur Bank</t>
        </is>
      </c>
    </row>
    <row r="69">
      <c r="B69" s="5" t="inlineStr">
        <is>
          <t>Privat</t>
        </is>
      </c>
    </row>
    <row r="71">
      <c r="B71" s="13" t="inlineStr">
        <is>
          <t>Vorlage: erplight.ch/milchbuechlein-rechnung-schweiz – Hinweise ohne Gewähr.</t>
        </is>
      </c>
    </row>
  </sheetData>
  <mergeCells count="15">
    <mergeCell ref="B42:D42"/>
    <mergeCell ref="C12:D12"/>
    <mergeCell ref="C10:D10"/>
    <mergeCell ref="C16:D16"/>
    <mergeCell ref="C15:D15"/>
    <mergeCell ref="B23:D23"/>
    <mergeCell ref="C11:D11"/>
    <mergeCell ref="B22:D22"/>
    <mergeCell ref="C5:D5"/>
    <mergeCell ref="B26:D26"/>
    <mergeCell ref="B27:D27"/>
    <mergeCell ref="C14:D14"/>
    <mergeCell ref="C13:D13"/>
    <mergeCell ref="B25:D25"/>
    <mergeCell ref="B24:D24"/>
  </mergeCells>
  <pageMargins left="0.5" right="0.5" top="0.6" bottom="0.6" header="0.5" footer="0.5"/>
  <pageSetup orientation="portrait" paperSize="9" fitToHeight="0" fitToWidth="1"/>
  <headerFooter>
    <oddHeader/>
    <oddFooter>&amp;C&amp;8 &amp;K94A3B8Vorlage: erplight.ch/milchbuechlein-rechnung-schweiz –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24" customWidth="1" min="3" max="3"/>
    <col width="34" customWidth="1" min="4" max="4"/>
    <col width="14" customWidth="1" min="5" max="5"/>
    <col width="19" customWidth="1" min="6" max="6"/>
    <col width="12" customWidth="1" min="7" max="7"/>
    <col width="9" customWidth="1" min="8" max="8"/>
  </cols>
  <sheetData>
    <row r="1" ht="28" customHeight="1">
      <c r="A1" s="1">
        <f>"Einnahmen "&amp;Jahr</f>
        <v/>
      </c>
    </row>
    <row r="2">
      <c r="A2" s="2" t="inlineStr">
        <is>
          <t>Datum = Tag, an dem das Geld eingeht (Ist-Methode). Keine Einnahmen: eigenes Geld (Blatt «Privat»), Darlehen, Bargeld von der Bank.</t>
        </is>
      </c>
    </row>
    <row r="3">
      <c r="D3" s="14" t="inlineStr">
        <is>
          <t>Total</t>
        </is>
      </c>
      <c r="E3" s="15">
        <f>SUM(E6:E305)</f>
        <v/>
      </c>
      <c r="F3" s="14" t="inlineStr">
        <is>
          <t>davon MWST</t>
        </is>
      </c>
      <c r="G3" s="15">
        <f>SUM(G6:G305)</f>
        <v/>
      </c>
    </row>
    <row r="5" ht="26" customHeight="1">
      <c r="A5" s="10" t="inlineStr">
        <is>
          <t>Datum</t>
        </is>
      </c>
      <c r="B5" s="10" t="inlineStr">
        <is>
          <t>Beleg-Nr.</t>
        </is>
      </c>
      <c r="C5" s="10" t="inlineStr">
        <is>
          <t>Kunde</t>
        </is>
      </c>
      <c r="D5" s="10" t="inlineStr">
        <is>
          <t>Text</t>
        </is>
      </c>
      <c r="E5" s="11" t="inlineStr">
        <is>
          <t>Betrag CHF</t>
        </is>
      </c>
      <c r="F5" s="10" t="inlineStr">
        <is>
          <t>MWST-Satz</t>
        </is>
      </c>
      <c r="G5" s="11" t="inlineStr">
        <is>
          <t>davon MWST</t>
        </is>
      </c>
      <c r="H5" s="10" t="inlineStr">
        <is>
          <t>bar / Bank</t>
        </is>
      </c>
    </row>
    <row r="6">
      <c r="A6" s="16" t="n"/>
      <c r="B6" s="5" t="n"/>
      <c r="C6" s="5" t="n"/>
      <c r="D6" s="5" t="n"/>
      <c r="E6" s="17" t="n"/>
      <c r="F6" s="5" t="n"/>
      <c r="G6" s="9">
        <f>IF(OR(E6="",F6=""),"",IFERROR(ROUND(E6*VLOOKUP(F6,MWST_Tabelle,2,FALSE)/(100+VLOOKUP(F6,MWST_Tabelle,2,FALSE)),2),""))</f>
        <v/>
      </c>
      <c r="H6" s="5" t="n"/>
    </row>
    <row r="7">
      <c r="A7" s="16" t="n"/>
      <c r="B7" s="5" t="n"/>
      <c r="C7" s="5" t="n"/>
      <c r="D7" s="5" t="n"/>
      <c r="E7" s="17" t="n"/>
      <c r="F7" s="5" t="n"/>
      <c r="G7" s="9">
        <f>IF(OR(E7="",F7=""),"",IFERROR(ROUND(E7*VLOOKUP(F7,MWST_Tabelle,2,FALSE)/(100+VLOOKUP(F7,MWST_Tabelle,2,FALSE)),2),""))</f>
        <v/>
      </c>
      <c r="H7" s="5" t="n"/>
    </row>
    <row r="8">
      <c r="A8" s="16" t="n"/>
      <c r="B8" s="5" t="n"/>
      <c r="C8" s="5" t="n"/>
      <c r="D8" s="5" t="n"/>
      <c r="E8" s="17" t="n"/>
      <c r="F8" s="5" t="n"/>
      <c r="G8" s="9">
        <f>IF(OR(E8="",F8=""),"",IFERROR(ROUND(E8*VLOOKUP(F8,MWST_Tabelle,2,FALSE)/(100+VLOOKUP(F8,MWST_Tabelle,2,FALSE)),2),""))</f>
        <v/>
      </c>
      <c r="H8" s="5" t="n"/>
    </row>
    <row r="9">
      <c r="A9" s="16" t="n"/>
      <c r="B9" s="5" t="n"/>
      <c r="C9" s="5" t="n"/>
      <c r="D9" s="5" t="n"/>
      <c r="E9" s="17" t="n"/>
      <c r="F9" s="5" t="n"/>
      <c r="G9" s="9">
        <f>IF(OR(E9="",F9=""),"",IFERROR(ROUND(E9*VLOOKUP(F9,MWST_Tabelle,2,FALSE)/(100+VLOOKUP(F9,MWST_Tabelle,2,FALSE)),2),""))</f>
        <v/>
      </c>
      <c r="H9" s="5" t="n"/>
    </row>
    <row r="10">
      <c r="A10" s="16" t="n"/>
      <c r="B10" s="5" t="n"/>
      <c r="C10" s="5" t="n"/>
      <c r="D10" s="5" t="n"/>
      <c r="E10" s="17" t="n"/>
      <c r="F10" s="5" t="n"/>
      <c r="G10" s="9">
        <f>IF(OR(E10="",F10=""),"",IFERROR(ROUND(E10*VLOOKUP(F10,MWST_Tabelle,2,FALSE)/(100+VLOOKUP(F10,MWST_Tabelle,2,FALSE)),2),""))</f>
        <v/>
      </c>
      <c r="H10" s="5" t="n"/>
    </row>
    <row r="11">
      <c r="A11" s="16" t="n"/>
      <c r="B11" s="5" t="n"/>
      <c r="C11" s="5" t="n"/>
      <c r="D11" s="5" t="n"/>
      <c r="E11" s="17" t="n"/>
      <c r="F11" s="5" t="n"/>
      <c r="G11" s="9">
        <f>IF(OR(E11="",F11=""),"",IFERROR(ROUND(E11*VLOOKUP(F11,MWST_Tabelle,2,FALSE)/(100+VLOOKUP(F11,MWST_Tabelle,2,FALSE)),2),""))</f>
        <v/>
      </c>
      <c r="H11" s="5" t="n"/>
    </row>
    <row r="12">
      <c r="A12" s="16" t="n"/>
      <c r="B12" s="5" t="n"/>
      <c r="C12" s="5" t="n"/>
      <c r="D12" s="5" t="n"/>
      <c r="E12" s="17" t="n"/>
      <c r="F12" s="5" t="n"/>
      <c r="G12" s="9">
        <f>IF(OR(E12="",F12=""),"",IFERROR(ROUND(E12*VLOOKUP(F12,MWST_Tabelle,2,FALSE)/(100+VLOOKUP(F12,MWST_Tabelle,2,FALSE)),2),""))</f>
        <v/>
      </c>
      <c r="H12" s="5" t="n"/>
    </row>
    <row r="13">
      <c r="A13" s="16" t="n"/>
      <c r="B13" s="5" t="n"/>
      <c r="C13" s="5" t="n"/>
      <c r="D13" s="5" t="n"/>
      <c r="E13" s="17" t="n"/>
      <c r="F13" s="5" t="n"/>
      <c r="G13" s="9">
        <f>IF(OR(E13="",F13=""),"",IFERROR(ROUND(E13*VLOOKUP(F13,MWST_Tabelle,2,FALSE)/(100+VLOOKUP(F13,MWST_Tabelle,2,FALSE)),2),""))</f>
        <v/>
      </c>
      <c r="H13" s="5" t="n"/>
    </row>
    <row r="14">
      <c r="A14" s="16" t="n"/>
      <c r="B14" s="5" t="n"/>
      <c r="C14" s="5" t="n"/>
      <c r="D14" s="5" t="n"/>
      <c r="E14" s="17" t="n"/>
      <c r="F14" s="5" t="n"/>
      <c r="G14" s="9">
        <f>IF(OR(E14="",F14=""),"",IFERROR(ROUND(E14*VLOOKUP(F14,MWST_Tabelle,2,FALSE)/(100+VLOOKUP(F14,MWST_Tabelle,2,FALSE)),2),""))</f>
        <v/>
      </c>
      <c r="H14" s="5" t="n"/>
    </row>
    <row r="15">
      <c r="A15" s="16" t="n"/>
      <c r="B15" s="5" t="n"/>
      <c r="C15" s="5" t="n"/>
      <c r="D15" s="5" t="n"/>
      <c r="E15" s="17" t="n"/>
      <c r="F15" s="5" t="n"/>
      <c r="G15" s="9">
        <f>IF(OR(E15="",F15=""),"",IFERROR(ROUND(E15*VLOOKUP(F15,MWST_Tabelle,2,FALSE)/(100+VLOOKUP(F15,MWST_Tabelle,2,FALSE)),2),""))</f>
        <v/>
      </c>
      <c r="H15" s="5" t="n"/>
    </row>
    <row r="16">
      <c r="A16" s="16" t="n"/>
      <c r="B16" s="5" t="n"/>
      <c r="C16" s="5" t="n"/>
      <c r="D16" s="5" t="n"/>
      <c r="E16" s="17" t="n"/>
      <c r="F16" s="5" t="n"/>
      <c r="G16" s="9">
        <f>IF(OR(E16="",F16=""),"",IFERROR(ROUND(E16*VLOOKUP(F16,MWST_Tabelle,2,FALSE)/(100+VLOOKUP(F16,MWST_Tabelle,2,FALSE)),2),""))</f>
        <v/>
      </c>
      <c r="H16" s="5" t="n"/>
    </row>
    <row r="17">
      <c r="A17" s="16" t="n"/>
      <c r="B17" s="5" t="n"/>
      <c r="C17" s="5" t="n"/>
      <c r="D17" s="5" t="n"/>
      <c r="E17" s="17" t="n"/>
      <c r="F17" s="5" t="n"/>
      <c r="G17" s="9">
        <f>IF(OR(E17="",F17=""),"",IFERROR(ROUND(E17*VLOOKUP(F17,MWST_Tabelle,2,FALSE)/(100+VLOOKUP(F17,MWST_Tabelle,2,FALSE)),2),""))</f>
        <v/>
      </c>
      <c r="H17" s="5" t="n"/>
    </row>
    <row r="18">
      <c r="A18" s="16" t="n"/>
      <c r="B18" s="5" t="n"/>
      <c r="C18" s="5" t="n"/>
      <c r="D18" s="5" t="n"/>
      <c r="E18" s="17" t="n"/>
      <c r="F18" s="5" t="n"/>
      <c r="G18" s="9">
        <f>IF(OR(E18="",F18=""),"",IFERROR(ROUND(E18*VLOOKUP(F18,MWST_Tabelle,2,FALSE)/(100+VLOOKUP(F18,MWST_Tabelle,2,FALSE)),2),""))</f>
        <v/>
      </c>
      <c r="H18" s="5" t="n"/>
    </row>
    <row r="19">
      <c r="A19" s="16" t="n"/>
      <c r="B19" s="5" t="n"/>
      <c r="C19" s="5" t="n"/>
      <c r="D19" s="5" t="n"/>
      <c r="E19" s="17" t="n"/>
      <c r="F19" s="5" t="n"/>
      <c r="G19" s="9">
        <f>IF(OR(E19="",F19=""),"",IFERROR(ROUND(E19*VLOOKUP(F19,MWST_Tabelle,2,FALSE)/(100+VLOOKUP(F19,MWST_Tabelle,2,FALSE)),2),""))</f>
        <v/>
      </c>
      <c r="H19" s="5" t="n"/>
    </row>
    <row r="20">
      <c r="A20" s="16" t="n"/>
      <c r="B20" s="5" t="n"/>
      <c r="C20" s="5" t="n"/>
      <c r="D20" s="5" t="n"/>
      <c r="E20" s="17" t="n"/>
      <c r="F20" s="5" t="n"/>
      <c r="G20" s="9">
        <f>IF(OR(E20="",F20=""),"",IFERROR(ROUND(E20*VLOOKUP(F20,MWST_Tabelle,2,FALSE)/(100+VLOOKUP(F20,MWST_Tabelle,2,FALSE)),2),""))</f>
        <v/>
      </c>
      <c r="H20" s="5" t="n"/>
    </row>
    <row r="21">
      <c r="A21" s="16" t="n"/>
      <c r="B21" s="5" t="n"/>
      <c r="C21" s="5" t="n"/>
      <c r="D21" s="5" t="n"/>
      <c r="E21" s="17" t="n"/>
      <c r="F21" s="5" t="n"/>
      <c r="G21" s="9">
        <f>IF(OR(E21="",F21=""),"",IFERROR(ROUND(E21*VLOOKUP(F21,MWST_Tabelle,2,FALSE)/(100+VLOOKUP(F21,MWST_Tabelle,2,FALSE)),2),""))</f>
        <v/>
      </c>
      <c r="H21" s="5" t="n"/>
    </row>
    <row r="22">
      <c r="A22" s="16" t="n"/>
      <c r="B22" s="5" t="n"/>
      <c r="C22" s="5" t="n"/>
      <c r="D22" s="5" t="n"/>
      <c r="E22" s="17" t="n"/>
      <c r="F22" s="5" t="n"/>
      <c r="G22" s="9">
        <f>IF(OR(E22="",F22=""),"",IFERROR(ROUND(E22*VLOOKUP(F22,MWST_Tabelle,2,FALSE)/(100+VLOOKUP(F22,MWST_Tabelle,2,FALSE)),2),""))</f>
        <v/>
      </c>
      <c r="H22" s="5" t="n"/>
    </row>
    <row r="23">
      <c r="A23" s="16" t="n"/>
      <c r="B23" s="5" t="n"/>
      <c r="C23" s="5" t="n"/>
      <c r="D23" s="5" t="n"/>
      <c r="E23" s="17" t="n"/>
      <c r="F23" s="5" t="n"/>
      <c r="G23" s="9">
        <f>IF(OR(E23="",F23=""),"",IFERROR(ROUND(E23*VLOOKUP(F23,MWST_Tabelle,2,FALSE)/(100+VLOOKUP(F23,MWST_Tabelle,2,FALSE)),2),""))</f>
        <v/>
      </c>
      <c r="H23" s="5" t="n"/>
    </row>
    <row r="24">
      <c r="A24" s="16" t="n"/>
      <c r="B24" s="5" t="n"/>
      <c r="C24" s="5" t="n"/>
      <c r="D24" s="5" t="n"/>
      <c r="E24" s="17" t="n"/>
      <c r="F24" s="5" t="n"/>
      <c r="G24" s="9">
        <f>IF(OR(E24="",F24=""),"",IFERROR(ROUND(E24*VLOOKUP(F24,MWST_Tabelle,2,FALSE)/(100+VLOOKUP(F24,MWST_Tabelle,2,FALSE)),2),""))</f>
        <v/>
      </c>
      <c r="H24" s="5" t="n"/>
    </row>
    <row r="25">
      <c r="A25" s="16" t="n"/>
      <c r="B25" s="5" t="n"/>
      <c r="C25" s="5" t="n"/>
      <c r="D25" s="5" t="n"/>
      <c r="E25" s="17" t="n"/>
      <c r="F25" s="5" t="n"/>
      <c r="G25" s="9">
        <f>IF(OR(E25="",F25=""),"",IFERROR(ROUND(E25*VLOOKUP(F25,MWST_Tabelle,2,FALSE)/(100+VLOOKUP(F25,MWST_Tabelle,2,FALSE)),2),""))</f>
        <v/>
      </c>
      <c r="H25" s="5" t="n"/>
    </row>
    <row r="26">
      <c r="A26" s="16" t="n"/>
      <c r="B26" s="5" t="n"/>
      <c r="C26" s="5" t="n"/>
      <c r="D26" s="5" t="n"/>
      <c r="E26" s="17" t="n"/>
      <c r="F26" s="5" t="n"/>
      <c r="G26" s="9">
        <f>IF(OR(E26="",F26=""),"",IFERROR(ROUND(E26*VLOOKUP(F26,MWST_Tabelle,2,FALSE)/(100+VLOOKUP(F26,MWST_Tabelle,2,FALSE)),2),""))</f>
        <v/>
      </c>
      <c r="H26" s="5" t="n"/>
    </row>
    <row r="27">
      <c r="A27" s="16" t="n"/>
      <c r="B27" s="5" t="n"/>
      <c r="C27" s="5" t="n"/>
      <c r="D27" s="5" t="n"/>
      <c r="E27" s="17" t="n"/>
      <c r="F27" s="5" t="n"/>
      <c r="G27" s="9">
        <f>IF(OR(E27="",F27=""),"",IFERROR(ROUND(E27*VLOOKUP(F27,MWST_Tabelle,2,FALSE)/(100+VLOOKUP(F27,MWST_Tabelle,2,FALSE)),2),""))</f>
        <v/>
      </c>
      <c r="H27" s="5" t="n"/>
    </row>
    <row r="28">
      <c r="A28" s="16" t="n"/>
      <c r="B28" s="5" t="n"/>
      <c r="C28" s="5" t="n"/>
      <c r="D28" s="5" t="n"/>
      <c r="E28" s="17" t="n"/>
      <c r="F28" s="5" t="n"/>
      <c r="G28" s="9">
        <f>IF(OR(E28="",F28=""),"",IFERROR(ROUND(E28*VLOOKUP(F28,MWST_Tabelle,2,FALSE)/(100+VLOOKUP(F28,MWST_Tabelle,2,FALSE)),2),""))</f>
        <v/>
      </c>
      <c r="H28" s="5" t="n"/>
    </row>
    <row r="29">
      <c r="A29" s="16" t="n"/>
      <c r="B29" s="5" t="n"/>
      <c r="C29" s="5" t="n"/>
      <c r="D29" s="5" t="n"/>
      <c r="E29" s="17" t="n"/>
      <c r="F29" s="5" t="n"/>
      <c r="G29" s="9">
        <f>IF(OR(E29="",F29=""),"",IFERROR(ROUND(E29*VLOOKUP(F29,MWST_Tabelle,2,FALSE)/(100+VLOOKUP(F29,MWST_Tabelle,2,FALSE)),2),""))</f>
        <v/>
      </c>
      <c r="H29" s="5" t="n"/>
    </row>
    <row r="30">
      <c r="A30" s="16" t="n"/>
      <c r="B30" s="5" t="n"/>
      <c r="C30" s="5" t="n"/>
      <c r="D30" s="5" t="n"/>
      <c r="E30" s="17" t="n"/>
      <c r="F30" s="5" t="n"/>
      <c r="G30" s="9">
        <f>IF(OR(E30="",F30=""),"",IFERROR(ROUND(E30*VLOOKUP(F30,MWST_Tabelle,2,FALSE)/(100+VLOOKUP(F30,MWST_Tabelle,2,FALSE)),2),""))</f>
        <v/>
      </c>
      <c r="H30" s="5" t="n"/>
    </row>
    <row r="31">
      <c r="A31" s="16" t="n"/>
      <c r="B31" s="5" t="n"/>
      <c r="C31" s="5" t="n"/>
      <c r="D31" s="5" t="n"/>
      <c r="E31" s="17" t="n"/>
      <c r="F31" s="5" t="n"/>
      <c r="G31" s="9">
        <f>IF(OR(E31="",F31=""),"",IFERROR(ROUND(E31*VLOOKUP(F31,MWST_Tabelle,2,FALSE)/(100+VLOOKUP(F31,MWST_Tabelle,2,FALSE)),2),""))</f>
        <v/>
      </c>
      <c r="H31" s="5" t="n"/>
    </row>
    <row r="32">
      <c r="A32" s="16" t="n"/>
      <c r="B32" s="5" t="n"/>
      <c r="C32" s="5" t="n"/>
      <c r="D32" s="5" t="n"/>
      <c r="E32" s="17" t="n"/>
      <c r="F32" s="5" t="n"/>
      <c r="G32" s="9">
        <f>IF(OR(E32="",F32=""),"",IFERROR(ROUND(E32*VLOOKUP(F32,MWST_Tabelle,2,FALSE)/(100+VLOOKUP(F32,MWST_Tabelle,2,FALSE)),2),""))</f>
        <v/>
      </c>
      <c r="H32" s="5" t="n"/>
    </row>
    <row r="33">
      <c r="A33" s="16" t="n"/>
      <c r="B33" s="5" t="n"/>
      <c r="C33" s="5" t="n"/>
      <c r="D33" s="5" t="n"/>
      <c r="E33" s="17" t="n"/>
      <c r="F33" s="5" t="n"/>
      <c r="G33" s="9">
        <f>IF(OR(E33="",F33=""),"",IFERROR(ROUND(E33*VLOOKUP(F33,MWST_Tabelle,2,FALSE)/(100+VLOOKUP(F33,MWST_Tabelle,2,FALSE)),2),""))</f>
        <v/>
      </c>
      <c r="H33" s="5" t="n"/>
    </row>
    <row r="34">
      <c r="A34" s="16" t="n"/>
      <c r="B34" s="5" t="n"/>
      <c r="C34" s="5" t="n"/>
      <c r="D34" s="5" t="n"/>
      <c r="E34" s="17" t="n"/>
      <c r="F34" s="5" t="n"/>
      <c r="G34" s="9">
        <f>IF(OR(E34="",F34=""),"",IFERROR(ROUND(E34*VLOOKUP(F34,MWST_Tabelle,2,FALSE)/(100+VLOOKUP(F34,MWST_Tabelle,2,FALSE)),2),""))</f>
        <v/>
      </c>
      <c r="H34" s="5" t="n"/>
    </row>
    <row r="35">
      <c r="A35" s="16" t="n"/>
      <c r="B35" s="5" t="n"/>
      <c r="C35" s="5" t="n"/>
      <c r="D35" s="5" t="n"/>
      <c r="E35" s="17" t="n"/>
      <c r="F35" s="5" t="n"/>
      <c r="G35" s="9">
        <f>IF(OR(E35="",F35=""),"",IFERROR(ROUND(E35*VLOOKUP(F35,MWST_Tabelle,2,FALSE)/(100+VLOOKUP(F35,MWST_Tabelle,2,FALSE)),2),""))</f>
        <v/>
      </c>
      <c r="H35" s="5" t="n"/>
    </row>
    <row r="36">
      <c r="A36" s="16" t="n"/>
      <c r="B36" s="5" t="n"/>
      <c r="C36" s="5" t="n"/>
      <c r="D36" s="5" t="n"/>
      <c r="E36" s="17" t="n"/>
      <c r="F36" s="5" t="n"/>
      <c r="G36" s="9">
        <f>IF(OR(E36="",F36=""),"",IFERROR(ROUND(E36*VLOOKUP(F36,MWST_Tabelle,2,FALSE)/(100+VLOOKUP(F36,MWST_Tabelle,2,FALSE)),2),""))</f>
        <v/>
      </c>
      <c r="H36" s="5" t="n"/>
    </row>
    <row r="37">
      <c r="A37" s="16" t="n"/>
      <c r="B37" s="5" t="n"/>
      <c r="C37" s="5" t="n"/>
      <c r="D37" s="5" t="n"/>
      <c r="E37" s="17" t="n"/>
      <c r="F37" s="5" t="n"/>
      <c r="G37" s="9">
        <f>IF(OR(E37="",F37=""),"",IFERROR(ROUND(E37*VLOOKUP(F37,MWST_Tabelle,2,FALSE)/(100+VLOOKUP(F37,MWST_Tabelle,2,FALSE)),2),""))</f>
        <v/>
      </c>
      <c r="H37" s="5" t="n"/>
    </row>
    <row r="38">
      <c r="A38" s="16" t="n"/>
      <c r="B38" s="5" t="n"/>
      <c r="C38" s="5" t="n"/>
      <c r="D38" s="5" t="n"/>
      <c r="E38" s="17" t="n"/>
      <c r="F38" s="5" t="n"/>
      <c r="G38" s="9">
        <f>IF(OR(E38="",F38=""),"",IFERROR(ROUND(E38*VLOOKUP(F38,MWST_Tabelle,2,FALSE)/(100+VLOOKUP(F38,MWST_Tabelle,2,FALSE)),2),""))</f>
        <v/>
      </c>
      <c r="H38" s="5" t="n"/>
    </row>
    <row r="39">
      <c r="A39" s="16" t="n"/>
      <c r="B39" s="5" t="n"/>
      <c r="C39" s="5" t="n"/>
      <c r="D39" s="5" t="n"/>
      <c r="E39" s="17" t="n"/>
      <c r="F39" s="5" t="n"/>
      <c r="G39" s="9">
        <f>IF(OR(E39="",F39=""),"",IFERROR(ROUND(E39*VLOOKUP(F39,MWST_Tabelle,2,FALSE)/(100+VLOOKUP(F39,MWST_Tabelle,2,FALSE)),2),""))</f>
        <v/>
      </c>
      <c r="H39" s="5" t="n"/>
    </row>
    <row r="40">
      <c r="A40" s="16" t="n"/>
      <c r="B40" s="5" t="n"/>
      <c r="C40" s="5" t="n"/>
      <c r="D40" s="5" t="n"/>
      <c r="E40" s="17" t="n"/>
      <c r="F40" s="5" t="n"/>
      <c r="G40" s="9">
        <f>IF(OR(E40="",F40=""),"",IFERROR(ROUND(E40*VLOOKUP(F40,MWST_Tabelle,2,FALSE)/(100+VLOOKUP(F40,MWST_Tabelle,2,FALSE)),2),""))</f>
        <v/>
      </c>
      <c r="H40" s="5" t="n"/>
    </row>
    <row r="41">
      <c r="A41" s="16" t="n"/>
      <c r="B41" s="5" t="n"/>
      <c r="C41" s="5" t="n"/>
      <c r="D41" s="5" t="n"/>
      <c r="E41" s="17" t="n"/>
      <c r="F41" s="5" t="n"/>
      <c r="G41" s="9">
        <f>IF(OR(E41="",F41=""),"",IFERROR(ROUND(E41*VLOOKUP(F41,MWST_Tabelle,2,FALSE)/(100+VLOOKUP(F41,MWST_Tabelle,2,FALSE)),2),""))</f>
        <v/>
      </c>
      <c r="H41" s="5" t="n"/>
    </row>
    <row r="42">
      <c r="A42" s="16" t="n"/>
      <c r="B42" s="5" t="n"/>
      <c r="C42" s="5" t="n"/>
      <c r="D42" s="5" t="n"/>
      <c r="E42" s="17" t="n"/>
      <c r="F42" s="5" t="n"/>
      <c r="G42" s="9">
        <f>IF(OR(E42="",F42=""),"",IFERROR(ROUND(E42*VLOOKUP(F42,MWST_Tabelle,2,FALSE)/(100+VLOOKUP(F42,MWST_Tabelle,2,FALSE)),2),""))</f>
        <v/>
      </c>
      <c r="H42" s="5" t="n"/>
    </row>
    <row r="43">
      <c r="A43" s="16" t="n"/>
      <c r="B43" s="5" t="n"/>
      <c r="C43" s="5" t="n"/>
      <c r="D43" s="5" t="n"/>
      <c r="E43" s="17" t="n"/>
      <c r="F43" s="5" t="n"/>
      <c r="G43" s="9">
        <f>IF(OR(E43="",F43=""),"",IFERROR(ROUND(E43*VLOOKUP(F43,MWST_Tabelle,2,FALSE)/(100+VLOOKUP(F43,MWST_Tabelle,2,FALSE)),2),""))</f>
        <v/>
      </c>
      <c r="H43" s="5" t="n"/>
    </row>
    <row r="44">
      <c r="A44" s="16" t="n"/>
      <c r="B44" s="5" t="n"/>
      <c r="C44" s="5" t="n"/>
      <c r="D44" s="5" t="n"/>
      <c r="E44" s="17" t="n"/>
      <c r="F44" s="5" t="n"/>
      <c r="G44" s="9">
        <f>IF(OR(E44="",F44=""),"",IFERROR(ROUND(E44*VLOOKUP(F44,MWST_Tabelle,2,FALSE)/(100+VLOOKUP(F44,MWST_Tabelle,2,FALSE)),2),""))</f>
        <v/>
      </c>
      <c r="H44" s="5" t="n"/>
    </row>
    <row r="45">
      <c r="A45" s="16" t="n"/>
      <c r="B45" s="5" t="n"/>
      <c r="C45" s="5" t="n"/>
      <c r="D45" s="5" t="n"/>
      <c r="E45" s="17" t="n"/>
      <c r="F45" s="5" t="n"/>
      <c r="G45" s="9">
        <f>IF(OR(E45="",F45=""),"",IFERROR(ROUND(E45*VLOOKUP(F45,MWST_Tabelle,2,FALSE)/(100+VLOOKUP(F45,MWST_Tabelle,2,FALSE)),2),""))</f>
        <v/>
      </c>
      <c r="H45" s="5" t="n"/>
    </row>
    <row r="46">
      <c r="A46" s="16" t="n"/>
      <c r="B46" s="5" t="n"/>
      <c r="C46" s="5" t="n"/>
      <c r="D46" s="5" t="n"/>
      <c r="E46" s="17" t="n"/>
      <c r="F46" s="5" t="n"/>
      <c r="G46" s="9">
        <f>IF(OR(E46="",F46=""),"",IFERROR(ROUND(E46*VLOOKUP(F46,MWST_Tabelle,2,FALSE)/(100+VLOOKUP(F46,MWST_Tabelle,2,FALSE)),2),""))</f>
        <v/>
      </c>
      <c r="H46" s="5" t="n"/>
    </row>
    <row r="47">
      <c r="A47" s="16" t="n"/>
      <c r="B47" s="5" t="n"/>
      <c r="C47" s="5" t="n"/>
      <c r="D47" s="5" t="n"/>
      <c r="E47" s="17" t="n"/>
      <c r="F47" s="5" t="n"/>
      <c r="G47" s="9">
        <f>IF(OR(E47="",F47=""),"",IFERROR(ROUND(E47*VLOOKUP(F47,MWST_Tabelle,2,FALSE)/(100+VLOOKUP(F47,MWST_Tabelle,2,FALSE)),2),""))</f>
        <v/>
      </c>
      <c r="H47" s="5" t="n"/>
    </row>
    <row r="48">
      <c r="A48" s="16" t="n"/>
      <c r="B48" s="5" t="n"/>
      <c r="C48" s="5" t="n"/>
      <c r="D48" s="5" t="n"/>
      <c r="E48" s="17" t="n"/>
      <c r="F48" s="5" t="n"/>
      <c r="G48" s="9">
        <f>IF(OR(E48="",F48=""),"",IFERROR(ROUND(E48*VLOOKUP(F48,MWST_Tabelle,2,FALSE)/(100+VLOOKUP(F48,MWST_Tabelle,2,FALSE)),2),""))</f>
        <v/>
      </c>
      <c r="H48" s="5" t="n"/>
    </row>
    <row r="49">
      <c r="A49" s="16" t="n"/>
      <c r="B49" s="5" t="n"/>
      <c r="C49" s="5" t="n"/>
      <c r="D49" s="5" t="n"/>
      <c r="E49" s="17" t="n"/>
      <c r="F49" s="5" t="n"/>
      <c r="G49" s="9">
        <f>IF(OR(E49="",F49=""),"",IFERROR(ROUND(E49*VLOOKUP(F49,MWST_Tabelle,2,FALSE)/(100+VLOOKUP(F49,MWST_Tabelle,2,FALSE)),2),""))</f>
        <v/>
      </c>
      <c r="H49" s="5" t="n"/>
    </row>
    <row r="50">
      <c r="A50" s="16" t="n"/>
      <c r="B50" s="5" t="n"/>
      <c r="C50" s="5" t="n"/>
      <c r="D50" s="5" t="n"/>
      <c r="E50" s="17" t="n"/>
      <c r="F50" s="5" t="n"/>
      <c r="G50" s="9">
        <f>IF(OR(E50="",F50=""),"",IFERROR(ROUND(E50*VLOOKUP(F50,MWST_Tabelle,2,FALSE)/(100+VLOOKUP(F50,MWST_Tabelle,2,FALSE)),2),""))</f>
        <v/>
      </c>
      <c r="H50" s="5" t="n"/>
    </row>
    <row r="51">
      <c r="A51" s="16" t="n"/>
      <c r="B51" s="5" t="n"/>
      <c r="C51" s="5" t="n"/>
      <c r="D51" s="5" t="n"/>
      <c r="E51" s="17" t="n"/>
      <c r="F51" s="5" t="n"/>
      <c r="G51" s="9">
        <f>IF(OR(E51="",F51=""),"",IFERROR(ROUND(E51*VLOOKUP(F51,MWST_Tabelle,2,FALSE)/(100+VLOOKUP(F51,MWST_Tabelle,2,FALSE)),2),""))</f>
        <v/>
      </c>
      <c r="H51" s="5" t="n"/>
    </row>
    <row r="52">
      <c r="A52" s="16" t="n"/>
      <c r="B52" s="5" t="n"/>
      <c r="C52" s="5" t="n"/>
      <c r="D52" s="5" t="n"/>
      <c r="E52" s="17" t="n"/>
      <c r="F52" s="5" t="n"/>
      <c r="G52" s="9">
        <f>IF(OR(E52="",F52=""),"",IFERROR(ROUND(E52*VLOOKUP(F52,MWST_Tabelle,2,FALSE)/(100+VLOOKUP(F52,MWST_Tabelle,2,FALSE)),2),""))</f>
        <v/>
      </c>
      <c r="H52" s="5" t="n"/>
    </row>
    <row r="53">
      <c r="A53" s="16" t="n"/>
      <c r="B53" s="5" t="n"/>
      <c r="C53" s="5" t="n"/>
      <c r="D53" s="5" t="n"/>
      <c r="E53" s="17" t="n"/>
      <c r="F53" s="5" t="n"/>
      <c r="G53" s="9">
        <f>IF(OR(E53="",F53=""),"",IFERROR(ROUND(E53*VLOOKUP(F53,MWST_Tabelle,2,FALSE)/(100+VLOOKUP(F53,MWST_Tabelle,2,FALSE)),2),""))</f>
        <v/>
      </c>
      <c r="H53" s="5" t="n"/>
    </row>
    <row r="54">
      <c r="A54" s="16" t="n"/>
      <c r="B54" s="5" t="n"/>
      <c r="C54" s="5" t="n"/>
      <c r="D54" s="5" t="n"/>
      <c r="E54" s="17" t="n"/>
      <c r="F54" s="5" t="n"/>
      <c r="G54" s="9">
        <f>IF(OR(E54="",F54=""),"",IFERROR(ROUND(E54*VLOOKUP(F54,MWST_Tabelle,2,FALSE)/(100+VLOOKUP(F54,MWST_Tabelle,2,FALSE)),2),""))</f>
        <v/>
      </c>
      <c r="H54" s="5" t="n"/>
    </row>
    <row r="55">
      <c r="A55" s="16" t="n"/>
      <c r="B55" s="5" t="n"/>
      <c r="C55" s="5" t="n"/>
      <c r="D55" s="5" t="n"/>
      <c r="E55" s="17" t="n"/>
      <c r="F55" s="5" t="n"/>
      <c r="G55" s="9">
        <f>IF(OR(E55="",F55=""),"",IFERROR(ROUND(E55*VLOOKUP(F55,MWST_Tabelle,2,FALSE)/(100+VLOOKUP(F55,MWST_Tabelle,2,FALSE)),2),""))</f>
        <v/>
      </c>
      <c r="H55" s="5" t="n"/>
    </row>
    <row r="56">
      <c r="A56" s="16" t="n"/>
      <c r="B56" s="5" t="n"/>
      <c r="C56" s="5" t="n"/>
      <c r="D56" s="5" t="n"/>
      <c r="E56" s="17" t="n"/>
      <c r="F56" s="5" t="n"/>
      <c r="G56" s="9">
        <f>IF(OR(E56="",F56=""),"",IFERROR(ROUND(E56*VLOOKUP(F56,MWST_Tabelle,2,FALSE)/(100+VLOOKUP(F56,MWST_Tabelle,2,FALSE)),2),""))</f>
        <v/>
      </c>
      <c r="H56" s="5" t="n"/>
    </row>
    <row r="57">
      <c r="A57" s="16" t="n"/>
      <c r="B57" s="5" t="n"/>
      <c r="C57" s="5" t="n"/>
      <c r="D57" s="5" t="n"/>
      <c r="E57" s="17" t="n"/>
      <c r="F57" s="5" t="n"/>
      <c r="G57" s="9">
        <f>IF(OR(E57="",F57=""),"",IFERROR(ROUND(E57*VLOOKUP(F57,MWST_Tabelle,2,FALSE)/(100+VLOOKUP(F57,MWST_Tabelle,2,FALSE)),2),""))</f>
        <v/>
      </c>
      <c r="H57" s="5" t="n"/>
    </row>
    <row r="58">
      <c r="A58" s="16" t="n"/>
      <c r="B58" s="5" t="n"/>
      <c r="C58" s="5" t="n"/>
      <c r="D58" s="5" t="n"/>
      <c r="E58" s="17" t="n"/>
      <c r="F58" s="5" t="n"/>
      <c r="G58" s="9">
        <f>IF(OR(E58="",F58=""),"",IFERROR(ROUND(E58*VLOOKUP(F58,MWST_Tabelle,2,FALSE)/(100+VLOOKUP(F58,MWST_Tabelle,2,FALSE)),2),""))</f>
        <v/>
      </c>
      <c r="H58" s="5" t="n"/>
    </row>
    <row r="59">
      <c r="A59" s="16" t="n"/>
      <c r="B59" s="5" t="n"/>
      <c r="C59" s="5" t="n"/>
      <c r="D59" s="5" t="n"/>
      <c r="E59" s="17" t="n"/>
      <c r="F59" s="5" t="n"/>
      <c r="G59" s="9">
        <f>IF(OR(E59="",F59=""),"",IFERROR(ROUND(E59*VLOOKUP(F59,MWST_Tabelle,2,FALSE)/(100+VLOOKUP(F59,MWST_Tabelle,2,FALSE)),2),""))</f>
        <v/>
      </c>
      <c r="H59" s="5" t="n"/>
    </row>
    <row r="60">
      <c r="A60" s="16" t="n"/>
      <c r="B60" s="5" t="n"/>
      <c r="C60" s="5" t="n"/>
      <c r="D60" s="5" t="n"/>
      <c r="E60" s="17" t="n"/>
      <c r="F60" s="5" t="n"/>
      <c r="G60" s="9">
        <f>IF(OR(E60="",F60=""),"",IFERROR(ROUND(E60*VLOOKUP(F60,MWST_Tabelle,2,FALSE)/(100+VLOOKUP(F60,MWST_Tabelle,2,FALSE)),2),""))</f>
        <v/>
      </c>
      <c r="H60" s="5" t="n"/>
    </row>
    <row r="61">
      <c r="A61" s="16" t="n"/>
      <c r="B61" s="5" t="n"/>
      <c r="C61" s="5" t="n"/>
      <c r="D61" s="5" t="n"/>
      <c r="E61" s="17" t="n"/>
      <c r="F61" s="5" t="n"/>
      <c r="G61" s="9">
        <f>IF(OR(E61="",F61=""),"",IFERROR(ROUND(E61*VLOOKUP(F61,MWST_Tabelle,2,FALSE)/(100+VLOOKUP(F61,MWST_Tabelle,2,FALSE)),2),""))</f>
        <v/>
      </c>
      <c r="H61" s="5" t="n"/>
    </row>
    <row r="62">
      <c r="A62" s="16" t="n"/>
      <c r="B62" s="5" t="n"/>
      <c r="C62" s="5" t="n"/>
      <c r="D62" s="5" t="n"/>
      <c r="E62" s="17" t="n"/>
      <c r="F62" s="5" t="n"/>
      <c r="G62" s="9">
        <f>IF(OR(E62="",F62=""),"",IFERROR(ROUND(E62*VLOOKUP(F62,MWST_Tabelle,2,FALSE)/(100+VLOOKUP(F62,MWST_Tabelle,2,FALSE)),2),""))</f>
        <v/>
      </c>
      <c r="H62" s="5" t="n"/>
    </row>
    <row r="63">
      <c r="A63" s="16" t="n"/>
      <c r="B63" s="5" t="n"/>
      <c r="C63" s="5" t="n"/>
      <c r="D63" s="5" t="n"/>
      <c r="E63" s="17" t="n"/>
      <c r="F63" s="5" t="n"/>
      <c r="G63" s="9">
        <f>IF(OR(E63="",F63=""),"",IFERROR(ROUND(E63*VLOOKUP(F63,MWST_Tabelle,2,FALSE)/(100+VLOOKUP(F63,MWST_Tabelle,2,FALSE)),2),""))</f>
        <v/>
      </c>
      <c r="H63" s="5" t="n"/>
    </row>
    <row r="64">
      <c r="A64" s="16" t="n"/>
      <c r="B64" s="5" t="n"/>
      <c r="C64" s="5" t="n"/>
      <c r="D64" s="5" t="n"/>
      <c r="E64" s="17" t="n"/>
      <c r="F64" s="5" t="n"/>
      <c r="G64" s="9">
        <f>IF(OR(E64="",F64=""),"",IFERROR(ROUND(E64*VLOOKUP(F64,MWST_Tabelle,2,FALSE)/(100+VLOOKUP(F64,MWST_Tabelle,2,FALSE)),2),""))</f>
        <v/>
      </c>
      <c r="H64" s="5" t="n"/>
    </row>
    <row r="65">
      <c r="A65" s="16" t="n"/>
      <c r="B65" s="5" t="n"/>
      <c r="C65" s="5" t="n"/>
      <c r="D65" s="5" t="n"/>
      <c r="E65" s="17" t="n"/>
      <c r="F65" s="5" t="n"/>
      <c r="G65" s="9">
        <f>IF(OR(E65="",F65=""),"",IFERROR(ROUND(E65*VLOOKUP(F65,MWST_Tabelle,2,FALSE)/(100+VLOOKUP(F65,MWST_Tabelle,2,FALSE)),2),""))</f>
        <v/>
      </c>
      <c r="H65" s="5" t="n"/>
    </row>
    <row r="66">
      <c r="A66" s="16" t="n"/>
      <c r="B66" s="5" t="n"/>
      <c r="C66" s="5" t="n"/>
      <c r="D66" s="5" t="n"/>
      <c r="E66" s="17" t="n"/>
      <c r="F66" s="5" t="n"/>
      <c r="G66" s="9">
        <f>IF(OR(E66="",F66=""),"",IFERROR(ROUND(E66*VLOOKUP(F66,MWST_Tabelle,2,FALSE)/(100+VLOOKUP(F66,MWST_Tabelle,2,FALSE)),2),""))</f>
        <v/>
      </c>
      <c r="H66" s="5" t="n"/>
    </row>
    <row r="67">
      <c r="A67" s="16" t="n"/>
      <c r="B67" s="5" t="n"/>
      <c r="C67" s="5" t="n"/>
      <c r="D67" s="5" t="n"/>
      <c r="E67" s="17" t="n"/>
      <c r="F67" s="5" t="n"/>
      <c r="G67" s="9">
        <f>IF(OR(E67="",F67=""),"",IFERROR(ROUND(E67*VLOOKUP(F67,MWST_Tabelle,2,FALSE)/(100+VLOOKUP(F67,MWST_Tabelle,2,FALSE)),2),""))</f>
        <v/>
      </c>
      <c r="H67" s="5" t="n"/>
    </row>
    <row r="68">
      <c r="A68" s="16" t="n"/>
      <c r="B68" s="5" t="n"/>
      <c r="C68" s="5" t="n"/>
      <c r="D68" s="5" t="n"/>
      <c r="E68" s="17" t="n"/>
      <c r="F68" s="5" t="n"/>
      <c r="G68" s="9">
        <f>IF(OR(E68="",F68=""),"",IFERROR(ROUND(E68*VLOOKUP(F68,MWST_Tabelle,2,FALSE)/(100+VLOOKUP(F68,MWST_Tabelle,2,FALSE)),2),""))</f>
        <v/>
      </c>
      <c r="H68" s="5" t="n"/>
    </row>
    <row r="69">
      <c r="A69" s="16" t="n"/>
      <c r="B69" s="5" t="n"/>
      <c r="C69" s="5" t="n"/>
      <c r="D69" s="5" t="n"/>
      <c r="E69" s="17" t="n"/>
      <c r="F69" s="5" t="n"/>
      <c r="G69" s="9">
        <f>IF(OR(E69="",F69=""),"",IFERROR(ROUND(E69*VLOOKUP(F69,MWST_Tabelle,2,FALSE)/(100+VLOOKUP(F69,MWST_Tabelle,2,FALSE)),2),""))</f>
        <v/>
      </c>
      <c r="H69" s="5" t="n"/>
    </row>
    <row r="70">
      <c r="A70" s="16" t="n"/>
      <c r="B70" s="5" t="n"/>
      <c r="C70" s="5" t="n"/>
      <c r="D70" s="5" t="n"/>
      <c r="E70" s="17" t="n"/>
      <c r="F70" s="5" t="n"/>
      <c r="G70" s="9">
        <f>IF(OR(E70="",F70=""),"",IFERROR(ROUND(E70*VLOOKUP(F70,MWST_Tabelle,2,FALSE)/(100+VLOOKUP(F70,MWST_Tabelle,2,FALSE)),2),""))</f>
        <v/>
      </c>
      <c r="H70" s="5" t="n"/>
    </row>
    <row r="71">
      <c r="A71" s="16" t="n"/>
      <c r="B71" s="5" t="n"/>
      <c r="C71" s="5" t="n"/>
      <c r="D71" s="5" t="n"/>
      <c r="E71" s="17" t="n"/>
      <c r="F71" s="5" t="n"/>
      <c r="G71" s="9">
        <f>IF(OR(E71="",F71=""),"",IFERROR(ROUND(E71*VLOOKUP(F71,MWST_Tabelle,2,FALSE)/(100+VLOOKUP(F71,MWST_Tabelle,2,FALSE)),2),""))</f>
        <v/>
      </c>
      <c r="H71" s="5" t="n"/>
    </row>
    <row r="72">
      <c r="A72" s="16" t="n"/>
      <c r="B72" s="5" t="n"/>
      <c r="C72" s="5" t="n"/>
      <c r="D72" s="5" t="n"/>
      <c r="E72" s="17" t="n"/>
      <c r="F72" s="5" t="n"/>
      <c r="G72" s="9">
        <f>IF(OR(E72="",F72=""),"",IFERROR(ROUND(E72*VLOOKUP(F72,MWST_Tabelle,2,FALSE)/(100+VLOOKUP(F72,MWST_Tabelle,2,FALSE)),2),""))</f>
        <v/>
      </c>
      <c r="H72" s="5" t="n"/>
    </row>
    <row r="73">
      <c r="A73" s="16" t="n"/>
      <c r="B73" s="5" t="n"/>
      <c r="C73" s="5" t="n"/>
      <c r="D73" s="5" t="n"/>
      <c r="E73" s="17" t="n"/>
      <c r="F73" s="5" t="n"/>
      <c r="G73" s="9">
        <f>IF(OR(E73="",F73=""),"",IFERROR(ROUND(E73*VLOOKUP(F73,MWST_Tabelle,2,FALSE)/(100+VLOOKUP(F73,MWST_Tabelle,2,FALSE)),2),""))</f>
        <v/>
      </c>
      <c r="H73" s="5" t="n"/>
    </row>
    <row r="74">
      <c r="A74" s="16" t="n"/>
      <c r="B74" s="5" t="n"/>
      <c r="C74" s="5" t="n"/>
      <c r="D74" s="5" t="n"/>
      <c r="E74" s="17" t="n"/>
      <c r="F74" s="5" t="n"/>
      <c r="G74" s="9">
        <f>IF(OR(E74="",F74=""),"",IFERROR(ROUND(E74*VLOOKUP(F74,MWST_Tabelle,2,FALSE)/(100+VLOOKUP(F74,MWST_Tabelle,2,FALSE)),2),""))</f>
        <v/>
      </c>
      <c r="H74" s="5" t="n"/>
    </row>
    <row r="75">
      <c r="A75" s="16" t="n"/>
      <c r="B75" s="5" t="n"/>
      <c r="C75" s="5" t="n"/>
      <c r="D75" s="5" t="n"/>
      <c r="E75" s="17" t="n"/>
      <c r="F75" s="5" t="n"/>
      <c r="G75" s="9">
        <f>IF(OR(E75="",F75=""),"",IFERROR(ROUND(E75*VLOOKUP(F75,MWST_Tabelle,2,FALSE)/(100+VLOOKUP(F75,MWST_Tabelle,2,FALSE)),2),""))</f>
        <v/>
      </c>
      <c r="H75" s="5" t="n"/>
    </row>
    <row r="76">
      <c r="A76" s="16" t="n"/>
      <c r="B76" s="5" t="n"/>
      <c r="C76" s="5" t="n"/>
      <c r="D76" s="5" t="n"/>
      <c r="E76" s="17" t="n"/>
      <c r="F76" s="5" t="n"/>
      <c r="G76" s="9">
        <f>IF(OR(E76="",F76=""),"",IFERROR(ROUND(E76*VLOOKUP(F76,MWST_Tabelle,2,FALSE)/(100+VLOOKUP(F76,MWST_Tabelle,2,FALSE)),2),""))</f>
        <v/>
      </c>
      <c r="H76" s="5" t="n"/>
    </row>
    <row r="77">
      <c r="A77" s="16" t="n"/>
      <c r="B77" s="5" t="n"/>
      <c r="C77" s="5" t="n"/>
      <c r="D77" s="5" t="n"/>
      <c r="E77" s="17" t="n"/>
      <c r="F77" s="5" t="n"/>
      <c r="G77" s="9">
        <f>IF(OR(E77="",F77=""),"",IFERROR(ROUND(E77*VLOOKUP(F77,MWST_Tabelle,2,FALSE)/(100+VLOOKUP(F77,MWST_Tabelle,2,FALSE)),2),""))</f>
        <v/>
      </c>
      <c r="H77" s="5" t="n"/>
    </row>
    <row r="78">
      <c r="A78" s="16" t="n"/>
      <c r="B78" s="5" t="n"/>
      <c r="C78" s="5" t="n"/>
      <c r="D78" s="5" t="n"/>
      <c r="E78" s="17" t="n"/>
      <c r="F78" s="5" t="n"/>
      <c r="G78" s="9">
        <f>IF(OR(E78="",F78=""),"",IFERROR(ROUND(E78*VLOOKUP(F78,MWST_Tabelle,2,FALSE)/(100+VLOOKUP(F78,MWST_Tabelle,2,FALSE)),2),""))</f>
        <v/>
      </c>
      <c r="H78" s="5" t="n"/>
    </row>
    <row r="79">
      <c r="A79" s="16" t="n"/>
      <c r="B79" s="5" t="n"/>
      <c r="C79" s="5" t="n"/>
      <c r="D79" s="5" t="n"/>
      <c r="E79" s="17" t="n"/>
      <c r="F79" s="5" t="n"/>
      <c r="G79" s="9">
        <f>IF(OR(E79="",F79=""),"",IFERROR(ROUND(E79*VLOOKUP(F79,MWST_Tabelle,2,FALSE)/(100+VLOOKUP(F79,MWST_Tabelle,2,FALSE)),2),""))</f>
        <v/>
      </c>
      <c r="H79" s="5" t="n"/>
    </row>
    <row r="80">
      <c r="A80" s="16" t="n"/>
      <c r="B80" s="5" t="n"/>
      <c r="C80" s="5" t="n"/>
      <c r="D80" s="5" t="n"/>
      <c r="E80" s="17" t="n"/>
      <c r="F80" s="5" t="n"/>
      <c r="G80" s="9">
        <f>IF(OR(E80="",F80=""),"",IFERROR(ROUND(E80*VLOOKUP(F80,MWST_Tabelle,2,FALSE)/(100+VLOOKUP(F80,MWST_Tabelle,2,FALSE)),2),""))</f>
        <v/>
      </c>
      <c r="H80" s="5" t="n"/>
    </row>
    <row r="81">
      <c r="A81" s="16" t="n"/>
      <c r="B81" s="5" t="n"/>
      <c r="C81" s="5" t="n"/>
      <c r="D81" s="5" t="n"/>
      <c r="E81" s="17" t="n"/>
      <c r="F81" s="5" t="n"/>
      <c r="G81" s="9">
        <f>IF(OR(E81="",F81=""),"",IFERROR(ROUND(E81*VLOOKUP(F81,MWST_Tabelle,2,FALSE)/(100+VLOOKUP(F81,MWST_Tabelle,2,FALSE)),2),""))</f>
        <v/>
      </c>
      <c r="H81" s="5" t="n"/>
    </row>
    <row r="82">
      <c r="A82" s="16" t="n"/>
      <c r="B82" s="5" t="n"/>
      <c r="C82" s="5" t="n"/>
      <c r="D82" s="5" t="n"/>
      <c r="E82" s="17" t="n"/>
      <c r="F82" s="5" t="n"/>
      <c r="G82" s="9">
        <f>IF(OR(E82="",F82=""),"",IFERROR(ROUND(E82*VLOOKUP(F82,MWST_Tabelle,2,FALSE)/(100+VLOOKUP(F82,MWST_Tabelle,2,FALSE)),2),""))</f>
        <v/>
      </c>
      <c r="H82" s="5" t="n"/>
    </row>
    <row r="83">
      <c r="A83" s="16" t="n"/>
      <c r="B83" s="5" t="n"/>
      <c r="C83" s="5" t="n"/>
      <c r="D83" s="5" t="n"/>
      <c r="E83" s="17" t="n"/>
      <c r="F83" s="5" t="n"/>
      <c r="G83" s="9">
        <f>IF(OR(E83="",F83=""),"",IFERROR(ROUND(E83*VLOOKUP(F83,MWST_Tabelle,2,FALSE)/(100+VLOOKUP(F83,MWST_Tabelle,2,FALSE)),2),""))</f>
        <v/>
      </c>
      <c r="H83" s="5" t="n"/>
    </row>
    <row r="84">
      <c r="A84" s="16" t="n"/>
      <c r="B84" s="5" t="n"/>
      <c r="C84" s="5" t="n"/>
      <c r="D84" s="5" t="n"/>
      <c r="E84" s="17" t="n"/>
      <c r="F84" s="5" t="n"/>
      <c r="G84" s="9">
        <f>IF(OR(E84="",F84=""),"",IFERROR(ROUND(E84*VLOOKUP(F84,MWST_Tabelle,2,FALSE)/(100+VLOOKUP(F84,MWST_Tabelle,2,FALSE)),2),""))</f>
        <v/>
      </c>
      <c r="H84" s="5" t="n"/>
    </row>
    <row r="85">
      <c r="A85" s="16" t="n"/>
      <c r="B85" s="5" t="n"/>
      <c r="C85" s="5" t="n"/>
      <c r="D85" s="5" t="n"/>
      <c r="E85" s="17" t="n"/>
      <c r="F85" s="5" t="n"/>
      <c r="G85" s="9">
        <f>IF(OR(E85="",F85=""),"",IFERROR(ROUND(E85*VLOOKUP(F85,MWST_Tabelle,2,FALSE)/(100+VLOOKUP(F85,MWST_Tabelle,2,FALSE)),2),""))</f>
        <v/>
      </c>
      <c r="H85" s="5" t="n"/>
    </row>
    <row r="86">
      <c r="A86" s="16" t="n"/>
      <c r="B86" s="5" t="n"/>
      <c r="C86" s="5" t="n"/>
      <c r="D86" s="5" t="n"/>
      <c r="E86" s="17" t="n"/>
      <c r="F86" s="5" t="n"/>
      <c r="G86" s="9">
        <f>IF(OR(E86="",F86=""),"",IFERROR(ROUND(E86*VLOOKUP(F86,MWST_Tabelle,2,FALSE)/(100+VLOOKUP(F86,MWST_Tabelle,2,FALSE)),2),""))</f>
        <v/>
      </c>
      <c r="H86" s="5" t="n"/>
    </row>
    <row r="87">
      <c r="A87" s="16" t="n"/>
      <c r="B87" s="5" t="n"/>
      <c r="C87" s="5" t="n"/>
      <c r="D87" s="5" t="n"/>
      <c r="E87" s="17" t="n"/>
      <c r="F87" s="5" t="n"/>
      <c r="G87" s="9">
        <f>IF(OR(E87="",F87=""),"",IFERROR(ROUND(E87*VLOOKUP(F87,MWST_Tabelle,2,FALSE)/(100+VLOOKUP(F87,MWST_Tabelle,2,FALSE)),2),""))</f>
        <v/>
      </c>
      <c r="H87" s="5" t="n"/>
    </row>
    <row r="88">
      <c r="A88" s="16" t="n"/>
      <c r="B88" s="5" t="n"/>
      <c r="C88" s="5" t="n"/>
      <c r="D88" s="5" t="n"/>
      <c r="E88" s="17" t="n"/>
      <c r="F88" s="5" t="n"/>
      <c r="G88" s="9">
        <f>IF(OR(E88="",F88=""),"",IFERROR(ROUND(E88*VLOOKUP(F88,MWST_Tabelle,2,FALSE)/(100+VLOOKUP(F88,MWST_Tabelle,2,FALSE)),2),""))</f>
        <v/>
      </c>
      <c r="H88" s="5" t="n"/>
    </row>
    <row r="89">
      <c r="A89" s="16" t="n"/>
      <c r="B89" s="5" t="n"/>
      <c r="C89" s="5" t="n"/>
      <c r="D89" s="5" t="n"/>
      <c r="E89" s="17" t="n"/>
      <c r="F89" s="5" t="n"/>
      <c r="G89" s="9">
        <f>IF(OR(E89="",F89=""),"",IFERROR(ROUND(E89*VLOOKUP(F89,MWST_Tabelle,2,FALSE)/(100+VLOOKUP(F89,MWST_Tabelle,2,FALSE)),2),""))</f>
        <v/>
      </c>
      <c r="H89" s="5" t="n"/>
    </row>
    <row r="90">
      <c r="A90" s="16" t="n"/>
      <c r="B90" s="5" t="n"/>
      <c r="C90" s="5" t="n"/>
      <c r="D90" s="5" t="n"/>
      <c r="E90" s="17" t="n"/>
      <c r="F90" s="5" t="n"/>
      <c r="G90" s="9">
        <f>IF(OR(E90="",F90=""),"",IFERROR(ROUND(E90*VLOOKUP(F90,MWST_Tabelle,2,FALSE)/(100+VLOOKUP(F90,MWST_Tabelle,2,FALSE)),2),""))</f>
        <v/>
      </c>
      <c r="H90" s="5" t="n"/>
    </row>
    <row r="91">
      <c r="A91" s="16" t="n"/>
      <c r="B91" s="5" t="n"/>
      <c r="C91" s="5" t="n"/>
      <c r="D91" s="5" t="n"/>
      <c r="E91" s="17" t="n"/>
      <c r="F91" s="5" t="n"/>
      <c r="G91" s="9">
        <f>IF(OR(E91="",F91=""),"",IFERROR(ROUND(E91*VLOOKUP(F91,MWST_Tabelle,2,FALSE)/(100+VLOOKUP(F91,MWST_Tabelle,2,FALSE)),2),""))</f>
        <v/>
      </c>
      <c r="H91" s="5" t="n"/>
    </row>
    <row r="92">
      <c r="A92" s="16" t="n"/>
      <c r="B92" s="5" t="n"/>
      <c r="C92" s="5" t="n"/>
      <c r="D92" s="5" t="n"/>
      <c r="E92" s="17" t="n"/>
      <c r="F92" s="5" t="n"/>
      <c r="G92" s="9">
        <f>IF(OR(E92="",F92=""),"",IFERROR(ROUND(E92*VLOOKUP(F92,MWST_Tabelle,2,FALSE)/(100+VLOOKUP(F92,MWST_Tabelle,2,FALSE)),2),""))</f>
        <v/>
      </c>
      <c r="H92" s="5" t="n"/>
    </row>
    <row r="93">
      <c r="A93" s="16" t="n"/>
      <c r="B93" s="5" t="n"/>
      <c r="C93" s="5" t="n"/>
      <c r="D93" s="5" t="n"/>
      <c r="E93" s="17" t="n"/>
      <c r="F93" s="5" t="n"/>
      <c r="G93" s="9">
        <f>IF(OR(E93="",F93=""),"",IFERROR(ROUND(E93*VLOOKUP(F93,MWST_Tabelle,2,FALSE)/(100+VLOOKUP(F93,MWST_Tabelle,2,FALSE)),2),""))</f>
        <v/>
      </c>
      <c r="H93" s="5" t="n"/>
    </row>
    <row r="94">
      <c r="A94" s="16" t="n"/>
      <c r="B94" s="5" t="n"/>
      <c r="C94" s="5" t="n"/>
      <c r="D94" s="5" t="n"/>
      <c r="E94" s="17" t="n"/>
      <c r="F94" s="5" t="n"/>
      <c r="G94" s="9">
        <f>IF(OR(E94="",F94=""),"",IFERROR(ROUND(E94*VLOOKUP(F94,MWST_Tabelle,2,FALSE)/(100+VLOOKUP(F94,MWST_Tabelle,2,FALSE)),2),""))</f>
        <v/>
      </c>
      <c r="H94" s="5" t="n"/>
    </row>
    <row r="95">
      <c r="A95" s="16" t="n"/>
      <c r="B95" s="5" t="n"/>
      <c r="C95" s="5" t="n"/>
      <c r="D95" s="5" t="n"/>
      <c r="E95" s="17" t="n"/>
      <c r="F95" s="5" t="n"/>
      <c r="G95" s="9">
        <f>IF(OR(E95="",F95=""),"",IFERROR(ROUND(E95*VLOOKUP(F95,MWST_Tabelle,2,FALSE)/(100+VLOOKUP(F95,MWST_Tabelle,2,FALSE)),2),""))</f>
        <v/>
      </c>
      <c r="H95" s="5" t="n"/>
    </row>
    <row r="96">
      <c r="A96" s="16" t="n"/>
      <c r="B96" s="5" t="n"/>
      <c r="C96" s="5" t="n"/>
      <c r="D96" s="5" t="n"/>
      <c r="E96" s="17" t="n"/>
      <c r="F96" s="5" t="n"/>
      <c r="G96" s="9">
        <f>IF(OR(E96="",F96=""),"",IFERROR(ROUND(E96*VLOOKUP(F96,MWST_Tabelle,2,FALSE)/(100+VLOOKUP(F96,MWST_Tabelle,2,FALSE)),2),""))</f>
        <v/>
      </c>
      <c r="H96" s="5" t="n"/>
    </row>
    <row r="97">
      <c r="A97" s="16" t="n"/>
      <c r="B97" s="5" t="n"/>
      <c r="C97" s="5" t="n"/>
      <c r="D97" s="5" t="n"/>
      <c r="E97" s="17" t="n"/>
      <c r="F97" s="5" t="n"/>
      <c r="G97" s="9">
        <f>IF(OR(E97="",F97=""),"",IFERROR(ROUND(E97*VLOOKUP(F97,MWST_Tabelle,2,FALSE)/(100+VLOOKUP(F97,MWST_Tabelle,2,FALSE)),2),""))</f>
        <v/>
      </c>
      <c r="H97" s="5" t="n"/>
    </row>
    <row r="98">
      <c r="A98" s="16" t="n"/>
      <c r="B98" s="5" t="n"/>
      <c r="C98" s="5" t="n"/>
      <c r="D98" s="5" t="n"/>
      <c r="E98" s="17" t="n"/>
      <c r="F98" s="5" t="n"/>
      <c r="G98" s="9">
        <f>IF(OR(E98="",F98=""),"",IFERROR(ROUND(E98*VLOOKUP(F98,MWST_Tabelle,2,FALSE)/(100+VLOOKUP(F98,MWST_Tabelle,2,FALSE)),2),""))</f>
        <v/>
      </c>
      <c r="H98" s="5" t="n"/>
    </row>
    <row r="99">
      <c r="A99" s="16" t="n"/>
      <c r="B99" s="5" t="n"/>
      <c r="C99" s="5" t="n"/>
      <c r="D99" s="5" t="n"/>
      <c r="E99" s="17" t="n"/>
      <c r="F99" s="5" t="n"/>
      <c r="G99" s="9">
        <f>IF(OR(E99="",F99=""),"",IFERROR(ROUND(E99*VLOOKUP(F99,MWST_Tabelle,2,FALSE)/(100+VLOOKUP(F99,MWST_Tabelle,2,FALSE)),2),""))</f>
        <v/>
      </c>
      <c r="H99" s="5" t="n"/>
    </row>
    <row r="100">
      <c r="A100" s="16" t="n"/>
      <c r="B100" s="5" t="n"/>
      <c r="C100" s="5" t="n"/>
      <c r="D100" s="5" t="n"/>
      <c r="E100" s="17" t="n"/>
      <c r="F100" s="5" t="n"/>
      <c r="G100" s="9">
        <f>IF(OR(E100="",F100=""),"",IFERROR(ROUND(E100*VLOOKUP(F100,MWST_Tabelle,2,FALSE)/(100+VLOOKUP(F100,MWST_Tabelle,2,FALSE)),2),""))</f>
        <v/>
      </c>
      <c r="H100" s="5" t="n"/>
    </row>
    <row r="101">
      <c r="A101" s="16" t="n"/>
      <c r="B101" s="5" t="n"/>
      <c r="C101" s="5" t="n"/>
      <c r="D101" s="5" t="n"/>
      <c r="E101" s="17" t="n"/>
      <c r="F101" s="5" t="n"/>
      <c r="G101" s="9">
        <f>IF(OR(E101="",F101=""),"",IFERROR(ROUND(E101*VLOOKUP(F101,MWST_Tabelle,2,FALSE)/(100+VLOOKUP(F101,MWST_Tabelle,2,FALSE)),2),""))</f>
        <v/>
      </c>
      <c r="H101" s="5" t="n"/>
    </row>
    <row r="102">
      <c r="A102" s="16" t="n"/>
      <c r="B102" s="5" t="n"/>
      <c r="C102" s="5" t="n"/>
      <c r="D102" s="5" t="n"/>
      <c r="E102" s="17" t="n"/>
      <c r="F102" s="5" t="n"/>
      <c r="G102" s="9">
        <f>IF(OR(E102="",F102=""),"",IFERROR(ROUND(E102*VLOOKUP(F102,MWST_Tabelle,2,FALSE)/(100+VLOOKUP(F102,MWST_Tabelle,2,FALSE)),2),""))</f>
        <v/>
      </c>
      <c r="H102" s="5" t="n"/>
    </row>
    <row r="103">
      <c r="A103" s="16" t="n"/>
      <c r="B103" s="5" t="n"/>
      <c r="C103" s="5" t="n"/>
      <c r="D103" s="5" t="n"/>
      <c r="E103" s="17" t="n"/>
      <c r="F103" s="5" t="n"/>
      <c r="G103" s="9">
        <f>IF(OR(E103="",F103=""),"",IFERROR(ROUND(E103*VLOOKUP(F103,MWST_Tabelle,2,FALSE)/(100+VLOOKUP(F103,MWST_Tabelle,2,FALSE)),2),""))</f>
        <v/>
      </c>
      <c r="H103" s="5" t="n"/>
    </row>
    <row r="104">
      <c r="A104" s="16" t="n"/>
      <c r="B104" s="5" t="n"/>
      <c r="C104" s="5" t="n"/>
      <c r="D104" s="5" t="n"/>
      <c r="E104" s="17" t="n"/>
      <c r="F104" s="5" t="n"/>
      <c r="G104" s="9">
        <f>IF(OR(E104="",F104=""),"",IFERROR(ROUND(E104*VLOOKUP(F104,MWST_Tabelle,2,FALSE)/(100+VLOOKUP(F104,MWST_Tabelle,2,FALSE)),2),""))</f>
        <v/>
      </c>
      <c r="H104" s="5" t="n"/>
    </row>
    <row r="105">
      <c r="A105" s="16" t="n"/>
      <c r="B105" s="5" t="n"/>
      <c r="C105" s="5" t="n"/>
      <c r="D105" s="5" t="n"/>
      <c r="E105" s="17" t="n"/>
      <c r="F105" s="5" t="n"/>
      <c r="G105" s="9">
        <f>IF(OR(E105="",F105=""),"",IFERROR(ROUND(E105*VLOOKUP(F105,MWST_Tabelle,2,FALSE)/(100+VLOOKUP(F105,MWST_Tabelle,2,FALSE)),2),""))</f>
        <v/>
      </c>
      <c r="H105" s="5" t="n"/>
    </row>
    <row r="106">
      <c r="A106" s="16" t="n"/>
      <c r="B106" s="5" t="n"/>
      <c r="C106" s="5" t="n"/>
      <c r="D106" s="5" t="n"/>
      <c r="E106" s="17" t="n"/>
      <c r="F106" s="5" t="n"/>
      <c r="G106" s="9">
        <f>IF(OR(E106="",F106=""),"",IFERROR(ROUND(E106*VLOOKUP(F106,MWST_Tabelle,2,FALSE)/(100+VLOOKUP(F106,MWST_Tabelle,2,FALSE)),2),""))</f>
        <v/>
      </c>
      <c r="H106" s="5" t="n"/>
    </row>
    <row r="107">
      <c r="A107" s="16" t="n"/>
      <c r="B107" s="5" t="n"/>
      <c r="C107" s="5" t="n"/>
      <c r="D107" s="5" t="n"/>
      <c r="E107" s="17" t="n"/>
      <c r="F107" s="5" t="n"/>
      <c r="G107" s="9">
        <f>IF(OR(E107="",F107=""),"",IFERROR(ROUND(E107*VLOOKUP(F107,MWST_Tabelle,2,FALSE)/(100+VLOOKUP(F107,MWST_Tabelle,2,FALSE)),2),""))</f>
        <v/>
      </c>
      <c r="H107" s="5" t="n"/>
    </row>
    <row r="108">
      <c r="A108" s="16" t="n"/>
      <c r="B108" s="5" t="n"/>
      <c r="C108" s="5" t="n"/>
      <c r="D108" s="5" t="n"/>
      <c r="E108" s="17" t="n"/>
      <c r="F108" s="5" t="n"/>
      <c r="G108" s="9">
        <f>IF(OR(E108="",F108=""),"",IFERROR(ROUND(E108*VLOOKUP(F108,MWST_Tabelle,2,FALSE)/(100+VLOOKUP(F108,MWST_Tabelle,2,FALSE)),2),""))</f>
        <v/>
      </c>
      <c r="H108" s="5" t="n"/>
    </row>
    <row r="109">
      <c r="A109" s="16" t="n"/>
      <c r="B109" s="5" t="n"/>
      <c r="C109" s="5" t="n"/>
      <c r="D109" s="5" t="n"/>
      <c r="E109" s="17" t="n"/>
      <c r="F109" s="5" t="n"/>
      <c r="G109" s="9">
        <f>IF(OR(E109="",F109=""),"",IFERROR(ROUND(E109*VLOOKUP(F109,MWST_Tabelle,2,FALSE)/(100+VLOOKUP(F109,MWST_Tabelle,2,FALSE)),2),""))</f>
        <v/>
      </c>
      <c r="H109" s="5" t="n"/>
    </row>
    <row r="110">
      <c r="A110" s="16" t="n"/>
      <c r="B110" s="5" t="n"/>
      <c r="C110" s="5" t="n"/>
      <c r="D110" s="5" t="n"/>
      <c r="E110" s="17" t="n"/>
      <c r="F110" s="5" t="n"/>
      <c r="G110" s="9">
        <f>IF(OR(E110="",F110=""),"",IFERROR(ROUND(E110*VLOOKUP(F110,MWST_Tabelle,2,FALSE)/(100+VLOOKUP(F110,MWST_Tabelle,2,FALSE)),2),""))</f>
        <v/>
      </c>
      <c r="H110" s="5" t="n"/>
    </row>
    <row r="111">
      <c r="A111" s="16" t="n"/>
      <c r="B111" s="5" t="n"/>
      <c r="C111" s="5" t="n"/>
      <c r="D111" s="5" t="n"/>
      <c r="E111" s="17" t="n"/>
      <c r="F111" s="5" t="n"/>
      <c r="G111" s="9">
        <f>IF(OR(E111="",F111=""),"",IFERROR(ROUND(E111*VLOOKUP(F111,MWST_Tabelle,2,FALSE)/(100+VLOOKUP(F111,MWST_Tabelle,2,FALSE)),2),""))</f>
        <v/>
      </c>
      <c r="H111" s="5" t="n"/>
    </row>
    <row r="112">
      <c r="A112" s="16" t="n"/>
      <c r="B112" s="5" t="n"/>
      <c r="C112" s="5" t="n"/>
      <c r="D112" s="5" t="n"/>
      <c r="E112" s="17" t="n"/>
      <c r="F112" s="5" t="n"/>
      <c r="G112" s="9">
        <f>IF(OR(E112="",F112=""),"",IFERROR(ROUND(E112*VLOOKUP(F112,MWST_Tabelle,2,FALSE)/(100+VLOOKUP(F112,MWST_Tabelle,2,FALSE)),2),""))</f>
        <v/>
      </c>
      <c r="H112" s="5" t="n"/>
    </row>
    <row r="113">
      <c r="A113" s="16" t="n"/>
      <c r="B113" s="5" t="n"/>
      <c r="C113" s="5" t="n"/>
      <c r="D113" s="5" t="n"/>
      <c r="E113" s="17" t="n"/>
      <c r="F113" s="5" t="n"/>
      <c r="G113" s="9">
        <f>IF(OR(E113="",F113=""),"",IFERROR(ROUND(E113*VLOOKUP(F113,MWST_Tabelle,2,FALSE)/(100+VLOOKUP(F113,MWST_Tabelle,2,FALSE)),2),""))</f>
        <v/>
      </c>
      <c r="H113" s="5" t="n"/>
    </row>
    <row r="114">
      <c r="A114" s="16" t="n"/>
      <c r="B114" s="5" t="n"/>
      <c r="C114" s="5" t="n"/>
      <c r="D114" s="5" t="n"/>
      <c r="E114" s="17" t="n"/>
      <c r="F114" s="5" t="n"/>
      <c r="G114" s="9">
        <f>IF(OR(E114="",F114=""),"",IFERROR(ROUND(E114*VLOOKUP(F114,MWST_Tabelle,2,FALSE)/(100+VLOOKUP(F114,MWST_Tabelle,2,FALSE)),2),""))</f>
        <v/>
      </c>
      <c r="H114" s="5" t="n"/>
    </row>
    <row r="115">
      <c r="A115" s="16" t="n"/>
      <c r="B115" s="5" t="n"/>
      <c r="C115" s="5" t="n"/>
      <c r="D115" s="5" t="n"/>
      <c r="E115" s="17" t="n"/>
      <c r="F115" s="5" t="n"/>
      <c r="G115" s="9">
        <f>IF(OR(E115="",F115=""),"",IFERROR(ROUND(E115*VLOOKUP(F115,MWST_Tabelle,2,FALSE)/(100+VLOOKUP(F115,MWST_Tabelle,2,FALSE)),2),""))</f>
        <v/>
      </c>
      <c r="H115" s="5" t="n"/>
    </row>
    <row r="116">
      <c r="A116" s="16" t="n"/>
      <c r="B116" s="5" t="n"/>
      <c r="C116" s="5" t="n"/>
      <c r="D116" s="5" t="n"/>
      <c r="E116" s="17" t="n"/>
      <c r="F116" s="5" t="n"/>
      <c r="G116" s="9">
        <f>IF(OR(E116="",F116=""),"",IFERROR(ROUND(E116*VLOOKUP(F116,MWST_Tabelle,2,FALSE)/(100+VLOOKUP(F116,MWST_Tabelle,2,FALSE)),2),""))</f>
        <v/>
      </c>
      <c r="H116" s="5" t="n"/>
    </row>
    <row r="117">
      <c r="A117" s="16" t="n"/>
      <c r="B117" s="5" t="n"/>
      <c r="C117" s="5" t="n"/>
      <c r="D117" s="5" t="n"/>
      <c r="E117" s="17" t="n"/>
      <c r="F117" s="5" t="n"/>
      <c r="G117" s="9">
        <f>IF(OR(E117="",F117=""),"",IFERROR(ROUND(E117*VLOOKUP(F117,MWST_Tabelle,2,FALSE)/(100+VLOOKUP(F117,MWST_Tabelle,2,FALSE)),2),""))</f>
        <v/>
      </c>
      <c r="H117" s="5" t="n"/>
    </row>
    <row r="118">
      <c r="A118" s="16" t="n"/>
      <c r="B118" s="5" t="n"/>
      <c r="C118" s="5" t="n"/>
      <c r="D118" s="5" t="n"/>
      <c r="E118" s="17" t="n"/>
      <c r="F118" s="5" t="n"/>
      <c r="G118" s="9">
        <f>IF(OR(E118="",F118=""),"",IFERROR(ROUND(E118*VLOOKUP(F118,MWST_Tabelle,2,FALSE)/(100+VLOOKUP(F118,MWST_Tabelle,2,FALSE)),2),""))</f>
        <v/>
      </c>
      <c r="H118" s="5" t="n"/>
    </row>
    <row r="119">
      <c r="A119" s="16" t="n"/>
      <c r="B119" s="5" t="n"/>
      <c r="C119" s="5" t="n"/>
      <c r="D119" s="5" t="n"/>
      <c r="E119" s="17" t="n"/>
      <c r="F119" s="5" t="n"/>
      <c r="G119" s="9">
        <f>IF(OR(E119="",F119=""),"",IFERROR(ROUND(E119*VLOOKUP(F119,MWST_Tabelle,2,FALSE)/(100+VLOOKUP(F119,MWST_Tabelle,2,FALSE)),2),""))</f>
        <v/>
      </c>
      <c r="H119" s="5" t="n"/>
    </row>
    <row r="120">
      <c r="A120" s="16" t="n"/>
      <c r="B120" s="5" t="n"/>
      <c r="C120" s="5" t="n"/>
      <c r="D120" s="5" t="n"/>
      <c r="E120" s="17" t="n"/>
      <c r="F120" s="5" t="n"/>
      <c r="G120" s="9">
        <f>IF(OR(E120="",F120=""),"",IFERROR(ROUND(E120*VLOOKUP(F120,MWST_Tabelle,2,FALSE)/(100+VLOOKUP(F120,MWST_Tabelle,2,FALSE)),2),""))</f>
        <v/>
      </c>
      <c r="H120" s="5" t="n"/>
    </row>
    <row r="121">
      <c r="A121" s="16" t="n"/>
      <c r="B121" s="5" t="n"/>
      <c r="C121" s="5" t="n"/>
      <c r="D121" s="5" t="n"/>
      <c r="E121" s="17" t="n"/>
      <c r="F121" s="5" t="n"/>
      <c r="G121" s="9">
        <f>IF(OR(E121="",F121=""),"",IFERROR(ROUND(E121*VLOOKUP(F121,MWST_Tabelle,2,FALSE)/(100+VLOOKUP(F121,MWST_Tabelle,2,FALSE)),2),""))</f>
        <v/>
      </c>
      <c r="H121" s="5" t="n"/>
    </row>
    <row r="122">
      <c r="A122" s="16" t="n"/>
      <c r="B122" s="5" t="n"/>
      <c r="C122" s="5" t="n"/>
      <c r="D122" s="5" t="n"/>
      <c r="E122" s="17" t="n"/>
      <c r="F122" s="5" t="n"/>
      <c r="G122" s="9">
        <f>IF(OR(E122="",F122=""),"",IFERROR(ROUND(E122*VLOOKUP(F122,MWST_Tabelle,2,FALSE)/(100+VLOOKUP(F122,MWST_Tabelle,2,FALSE)),2),""))</f>
        <v/>
      </c>
      <c r="H122" s="5" t="n"/>
    </row>
    <row r="123">
      <c r="A123" s="16" t="n"/>
      <c r="B123" s="5" t="n"/>
      <c r="C123" s="5" t="n"/>
      <c r="D123" s="5" t="n"/>
      <c r="E123" s="17" t="n"/>
      <c r="F123" s="5" t="n"/>
      <c r="G123" s="9">
        <f>IF(OR(E123="",F123=""),"",IFERROR(ROUND(E123*VLOOKUP(F123,MWST_Tabelle,2,FALSE)/(100+VLOOKUP(F123,MWST_Tabelle,2,FALSE)),2),""))</f>
        <v/>
      </c>
      <c r="H123" s="5" t="n"/>
    </row>
    <row r="124">
      <c r="A124" s="16" t="n"/>
      <c r="B124" s="5" t="n"/>
      <c r="C124" s="5" t="n"/>
      <c r="D124" s="5" t="n"/>
      <c r="E124" s="17" t="n"/>
      <c r="F124" s="5" t="n"/>
      <c r="G124" s="9">
        <f>IF(OR(E124="",F124=""),"",IFERROR(ROUND(E124*VLOOKUP(F124,MWST_Tabelle,2,FALSE)/(100+VLOOKUP(F124,MWST_Tabelle,2,FALSE)),2),""))</f>
        <v/>
      </c>
      <c r="H124" s="5" t="n"/>
    </row>
    <row r="125">
      <c r="A125" s="16" t="n"/>
      <c r="B125" s="5" t="n"/>
      <c r="C125" s="5" t="n"/>
      <c r="D125" s="5" t="n"/>
      <c r="E125" s="17" t="n"/>
      <c r="F125" s="5" t="n"/>
      <c r="G125" s="9">
        <f>IF(OR(E125="",F125=""),"",IFERROR(ROUND(E125*VLOOKUP(F125,MWST_Tabelle,2,FALSE)/(100+VLOOKUP(F125,MWST_Tabelle,2,FALSE)),2),""))</f>
        <v/>
      </c>
      <c r="H125" s="5" t="n"/>
    </row>
    <row r="126">
      <c r="A126" s="16" t="n"/>
      <c r="B126" s="5" t="n"/>
      <c r="C126" s="5" t="n"/>
      <c r="D126" s="5" t="n"/>
      <c r="E126" s="17" t="n"/>
      <c r="F126" s="5" t="n"/>
      <c r="G126" s="9">
        <f>IF(OR(E126="",F126=""),"",IFERROR(ROUND(E126*VLOOKUP(F126,MWST_Tabelle,2,FALSE)/(100+VLOOKUP(F126,MWST_Tabelle,2,FALSE)),2),""))</f>
        <v/>
      </c>
      <c r="H126" s="5" t="n"/>
    </row>
    <row r="127">
      <c r="A127" s="16" t="n"/>
      <c r="B127" s="5" t="n"/>
      <c r="C127" s="5" t="n"/>
      <c r="D127" s="5" t="n"/>
      <c r="E127" s="17" t="n"/>
      <c r="F127" s="5" t="n"/>
      <c r="G127" s="9">
        <f>IF(OR(E127="",F127=""),"",IFERROR(ROUND(E127*VLOOKUP(F127,MWST_Tabelle,2,FALSE)/(100+VLOOKUP(F127,MWST_Tabelle,2,FALSE)),2),""))</f>
        <v/>
      </c>
      <c r="H127" s="5" t="n"/>
    </row>
    <row r="128">
      <c r="A128" s="16" t="n"/>
      <c r="B128" s="5" t="n"/>
      <c r="C128" s="5" t="n"/>
      <c r="D128" s="5" t="n"/>
      <c r="E128" s="17" t="n"/>
      <c r="F128" s="5" t="n"/>
      <c r="G128" s="9">
        <f>IF(OR(E128="",F128=""),"",IFERROR(ROUND(E128*VLOOKUP(F128,MWST_Tabelle,2,FALSE)/(100+VLOOKUP(F128,MWST_Tabelle,2,FALSE)),2),""))</f>
        <v/>
      </c>
      <c r="H128" s="5" t="n"/>
    </row>
    <row r="129">
      <c r="A129" s="16" t="n"/>
      <c r="B129" s="5" t="n"/>
      <c r="C129" s="5" t="n"/>
      <c r="D129" s="5" t="n"/>
      <c r="E129" s="17" t="n"/>
      <c r="F129" s="5" t="n"/>
      <c r="G129" s="9">
        <f>IF(OR(E129="",F129=""),"",IFERROR(ROUND(E129*VLOOKUP(F129,MWST_Tabelle,2,FALSE)/(100+VLOOKUP(F129,MWST_Tabelle,2,FALSE)),2),""))</f>
        <v/>
      </c>
      <c r="H129" s="5" t="n"/>
    </row>
    <row r="130">
      <c r="A130" s="16" t="n"/>
      <c r="B130" s="5" t="n"/>
      <c r="C130" s="5" t="n"/>
      <c r="D130" s="5" t="n"/>
      <c r="E130" s="17" t="n"/>
      <c r="F130" s="5" t="n"/>
      <c r="G130" s="9">
        <f>IF(OR(E130="",F130=""),"",IFERROR(ROUND(E130*VLOOKUP(F130,MWST_Tabelle,2,FALSE)/(100+VLOOKUP(F130,MWST_Tabelle,2,FALSE)),2),""))</f>
        <v/>
      </c>
      <c r="H130" s="5" t="n"/>
    </row>
    <row r="131">
      <c r="A131" s="16" t="n"/>
      <c r="B131" s="5" t="n"/>
      <c r="C131" s="5" t="n"/>
      <c r="D131" s="5" t="n"/>
      <c r="E131" s="17" t="n"/>
      <c r="F131" s="5" t="n"/>
      <c r="G131" s="9">
        <f>IF(OR(E131="",F131=""),"",IFERROR(ROUND(E131*VLOOKUP(F131,MWST_Tabelle,2,FALSE)/(100+VLOOKUP(F131,MWST_Tabelle,2,FALSE)),2),""))</f>
        <v/>
      </c>
      <c r="H131" s="5" t="n"/>
    </row>
    <row r="132">
      <c r="A132" s="16" t="n"/>
      <c r="B132" s="5" t="n"/>
      <c r="C132" s="5" t="n"/>
      <c r="D132" s="5" t="n"/>
      <c r="E132" s="17" t="n"/>
      <c r="F132" s="5" t="n"/>
      <c r="G132" s="9">
        <f>IF(OR(E132="",F132=""),"",IFERROR(ROUND(E132*VLOOKUP(F132,MWST_Tabelle,2,FALSE)/(100+VLOOKUP(F132,MWST_Tabelle,2,FALSE)),2),""))</f>
        <v/>
      </c>
      <c r="H132" s="5" t="n"/>
    </row>
    <row r="133">
      <c r="A133" s="16" t="n"/>
      <c r="B133" s="5" t="n"/>
      <c r="C133" s="5" t="n"/>
      <c r="D133" s="5" t="n"/>
      <c r="E133" s="17" t="n"/>
      <c r="F133" s="5" t="n"/>
      <c r="G133" s="9">
        <f>IF(OR(E133="",F133=""),"",IFERROR(ROUND(E133*VLOOKUP(F133,MWST_Tabelle,2,FALSE)/(100+VLOOKUP(F133,MWST_Tabelle,2,FALSE)),2),""))</f>
        <v/>
      </c>
      <c r="H133" s="5" t="n"/>
    </row>
    <row r="134">
      <c r="A134" s="16" t="n"/>
      <c r="B134" s="5" t="n"/>
      <c r="C134" s="5" t="n"/>
      <c r="D134" s="5" t="n"/>
      <c r="E134" s="17" t="n"/>
      <c r="F134" s="5" t="n"/>
      <c r="G134" s="9">
        <f>IF(OR(E134="",F134=""),"",IFERROR(ROUND(E134*VLOOKUP(F134,MWST_Tabelle,2,FALSE)/(100+VLOOKUP(F134,MWST_Tabelle,2,FALSE)),2),""))</f>
        <v/>
      </c>
      <c r="H134" s="5" t="n"/>
    </row>
    <row r="135">
      <c r="A135" s="16" t="n"/>
      <c r="B135" s="5" t="n"/>
      <c r="C135" s="5" t="n"/>
      <c r="D135" s="5" t="n"/>
      <c r="E135" s="17" t="n"/>
      <c r="F135" s="5" t="n"/>
      <c r="G135" s="9">
        <f>IF(OR(E135="",F135=""),"",IFERROR(ROUND(E135*VLOOKUP(F135,MWST_Tabelle,2,FALSE)/(100+VLOOKUP(F135,MWST_Tabelle,2,FALSE)),2),""))</f>
        <v/>
      </c>
      <c r="H135" s="5" t="n"/>
    </row>
    <row r="136">
      <c r="A136" s="16" t="n"/>
      <c r="B136" s="5" t="n"/>
      <c r="C136" s="5" t="n"/>
      <c r="D136" s="5" t="n"/>
      <c r="E136" s="17" t="n"/>
      <c r="F136" s="5" t="n"/>
      <c r="G136" s="9">
        <f>IF(OR(E136="",F136=""),"",IFERROR(ROUND(E136*VLOOKUP(F136,MWST_Tabelle,2,FALSE)/(100+VLOOKUP(F136,MWST_Tabelle,2,FALSE)),2),""))</f>
        <v/>
      </c>
      <c r="H136" s="5" t="n"/>
    </row>
    <row r="137">
      <c r="A137" s="16" t="n"/>
      <c r="B137" s="5" t="n"/>
      <c r="C137" s="5" t="n"/>
      <c r="D137" s="5" t="n"/>
      <c r="E137" s="17" t="n"/>
      <c r="F137" s="5" t="n"/>
      <c r="G137" s="9">
        <f>IF(OR(E137="",F137=""),"",IFERROR(ROUND(E137*VLOOKUP(F137,MWST_Tabelle,2,FALSE)/(100+VLOOKUP(F137,MWST_Tabelle,2,FALSE)),2),""))</f>
        <v/>
      </c>
      <c r="H137" s="5" t="n"/>
    </row>
    <row r="138">
      <c r="A138" s="16" t="n"/>
      <c r="B138" s="5" t="n"/>
      <c r="C138" s="5" t="n"/>
      <c r="D138" s="5" t="n"/>
      <c r="E138" s="17" t="n"/>
      <c r="F138" s="5" t="n"/>
      <c r="G138" s="9">
        <f>IF(OR(E138="",F138=""),"",IFERROR(ROUND(E138*VLOOKUP(F138,MWST_Tabelle,2,FALSE)/(100+VLOOKUP(F138,MWST_Tabelle,2,FALSE)),2),""))</f>
        <v/>
      </c>
      <c r="H138" s="5" t="n"/>
    </row>
    <row r="139">
      <c r="A139" s="16" t="n"/>
      <c r="B139" s="5" t="n"/>
      <c r="C139" s="5" t="n"/>
      <c r="D139" s="5" t="n"/>
      <c r="E139" s="17" t="n"/>
      <c r="F139" s="5" t="n"/>
      <c r="G139" s="9">
        <f>IF(OR(E139="",F139=""),"",IFERROR(ROUND(E139*VLOOKUP(F139,MWST_Tabelle,2,FALSE)/(100+VLOOKUP(F139,MWST_Tabelle,2,FALSE)),2),""))</f>
        <v/>
      </c>
      <c r="H139" s="5" t="n"/>
    </row>
    <row r="140">
      <c r="A140" s="16" t="n"/>
      <c r="B140" s="5" t="n"/>
      <c r="C140" s="5" t="n"/>
      <c r="D140" s="5" t="n"/>
      <c r="E140" s="17" t="n"/>
      <c r="F140" s="5" t="n"/>
      <c r="G140" s="9">
        <f>IF(OR(E140="",F140=""),"",IFERROR(ROUND(E140*VLOOKUP(F140,MWST_Tabelle,2,FALSE)/(100+VLOOKUP(F140,MWST_Tabelle,2,FALSE)),2),""))</f>
        <v/>
      </c>
      <c r="H140" s="5" t="n"/>
    </row>
    <row r="141">
      <c r="A141" s="16" t="n"/>
      <c r="B141" s="5" t="n"/>
      <c r="C141" s="5" t="n"/>
      <c r="D141" s="5" t="n"/>
      <c r="E141" s="17" t="n"/>
      <c r="F141" s="5" t="n"/>
      <c r="G141" s="9">
        <f>IF(OR(E141="",F141=""),"",IFERROR(ROUND(E141*VLOOKUP(F141,MWST_Tabelle,2,FALSE)/(100+VLOOKUP(F141,MWST_Tabelle,2,FALSE)),2),""))</f>
        <v/>
      </c>
      <c r="H141" s="5" t="n"/>
    </row>
    <row r="142">
      <c r="A142" s="16" t="n"/>
      <c r="B142" s="5" t="n"/>
      <c r="C142" s="5" t="n"/>
      <c r="D142" s="5" t="n"/>
      <c r="E142" s="17" t="n"/>
      <c r="F142" s="5" t="n"/>
      <c r="G142" s="9">
        <f>IF(OR(E142="",F142=""),"",IFERROR(ROUND(E142*VLOOKUP(F142,MWST_Tabelle,2,FALSE)/(100+VLOOKUP(F142,MWST_Tabelle,2,FALSE)),2),""))</f>
        <v/>
      </c>
      <c r="H142" s="5" t="n"/>
    </row>
    <row r="143">
      <c r="A143" s="16" t="n"/>
      <c r="B143" s="5" t="n"/>
      <c r="C143" s="5" t="n"/>
      <c r="D143" s="5" t="n"/>
      <c r="E143" s="17" t="n"/>
      <c r="F143" s="5" t="n"/>
      <c r="G143" s="9">
        <f>IF(OR(E143="",F143=""),"",IFERROR(ROUND(E143*VLOOKUP(F143,MWST_Tabelle,2,FALSE)/(100+VLOOKUP(F143,MWST_Tabelle,2,FALSE)),2),""))</f>
        <v/>
      </c>
      <c r="H143" s="5" t="n"/>
    </row>
    <row r="144">
      <c r="A144" s="16" t="n"/>
      <c r="B144" s="5" t="n"/>
      <c r="C144" s="5" t="n"/>
      <c r="D144" s="5" t="n"/>
      <c r="E144" s="17" t="n"/>
      <c r="F144" s="5" t="n"/>
      <c r="G144" s="9">
        <f>IF(OR(E144="",F144=""),"",IFERROR(ROUND(E144*VLOOKUP(F144,MWST_Tabelle,2,FALSE)/(100+VLOOKUP(F144,MWST_Tabelle,2,FALSE)),2),""))</f>
        <v/>
      </c>
      <c r="H144" s="5" t="n"/>
    </row>
    <row r="145">
      <c r="A145" s="16" t="n"/>
      <c r="B145" s="5" t="n"/>
      <c r="C145" s="5" t="n"/>
      <c r="D145" s="5" t="n"/>
      <c r="E145" s="17" t="n"/>
      <c r="F145" s="5" t="n"/>
      <c r="G145" s="9">
        <f>IF(OR(E145="",F145=""),"",IFERROR(ROUND(E145*VLOOKUP(F145,MWST_Tabelle,2,FALSE)/(100+VLOOKUP(F145,MWST_Tabelle,2,FALSE)),2),""))</f>
        <v/>
      </c>
      <c r="H145" s="5" t="n"/>
    </row>
    <row r="146">
      <c r="A146" s="16" t="n"/>
      <c r="B146" s="5" t="n"/>
      <c r="C146" s="5" t="n"/>
      <c r="D146" s="5" t="n"/>
      <c r="E146" s="17" t="n"/>
      <c r="F146" s="5" t="n"/>
      <c r="G146" s="9">
        <f>IF(OR(E146="",F146=""),"",IFERROR(ROUND(E146*VLOOKUP(F146,MWST_Tabelle,2,FALSE)/(100+VLOOKUP(F146,MWST_Tabelle,2,FALSE)),2),""))</f>
        <v/>
      </c>
      <c r="H146" s="5" t="n"/>
    </row>
    <row r="147">
      <c r="A147" s="16" t="n"/>
      <c r="B147" s="5" t="n"/>
      <c r="C147" s="5" t="n"/>
      <c r="D147" s="5" t="n"/>
      <c r="E147" s="17" t="n"/>
      <c r="F147" s="5" t="n"/>
      <c r="G147" s="9">
        <f>IF(OR(E147="",F147=""),"",IFERROR(ROUND(E147*VLOOKUP(F147,MWST_Tabelle,2,FALSE)/(100+VLOOKUP(F147,MWST_Tabelle,2,FALSE)),2),""))</f>
        <v/>
      </c>
      <c r="H147" s="5" t="n"/>
    </row>
    <row r="148">
      <c r="A148" s="16" t="n"/>
      <c r="B148" s="5" t="n"/>
      <c r="C148" s="5" t="n"/>
      <c r="D148" s="5" t="n"/>
      <c r="E148" s="17" t="n"/>
      <c r="F148" s="5" t="n"/>
      <c r="G148" s="9">
        <f>IF(OR(E148="",F148=""),"",IFERROR(ROUND(E148*VLOOKUP(F148,MWST_Tabelle,2,FALSE)/(100+VLOOKUP(F148,MWST_Tabelle,2,FALSE)),2),""))</f>
        <v/>
      </c>
      <c r="H148" s="5" t="n"/>
    </row>
    <row r="149">
      <c r="A149" s="16" t="n"/>
      <c r="B149" s="5" t="n"/>
      <c r="C149" s="5" t="n"/>
      <c r="D149" s="5" t="n"/>
      <c r="E149" s="17" t="n"/>
      <c r="F149" s="5" t="n"/>
      <c r="G149" s="9">
        <f>IF(OR(E149="",F149=""),"",IFERROR(ROUND(E149*VLOOKUP(F149,MWST_Tabelle,2,FALSE)/(100+VLOOKUP(F149,MWST_Tabelle,2,FALSE)),2),""))</f>
        <v/>
      </c>
      <c r="H149" s="5" t="n"/>
    </row>
    <row r="150">
      <c r="A150" s="16" t="n"/>
      <c r="B150" s="5" t="n"/>
      <c r="C150" s="5" t="n"/>
      <c r="D150" s="5" t="n"/>
      <c r="E150" s="17" t="n"/>
      <c r="F150" s="5" t="n"/>
      <c r="G150" s="9">
        <f>IF(OR(E150="",F150=""),"",IFERROR(ROUND(E150*VLOOKUP(F150,MWST_Tabelle,2,FALSE)/(100+VLOOKUP(F150,MWST_Tabelle,2,FALSE)),2),""))</f>
        <v/>
      </c>
      <c r="H150" s="5" t="n"/>
    </row>
    <row r="151">
      <c r="A151" s="16" t="n"/>
      <c r="B151" s="5" t="n"/>
      <c r="C151" s="5" t="n"/>
      <c r="D151" s="5" t="n"/>
      <c r="E151" s="17" t="n"/>
      <c r="F151" s="5" t="n"/>
      <c r="G151" s="9">
        <f>IF(OR(E151="",F151=""),"",IFERROR(ROUND(E151*VLOOKUP(F151,MWST_Tabelle,2,FALSE)/(100+VLOOKUP(F151,MWST_Tabelle,2,FALSE)),2),""))</f>
        <v/>
      </c>
      <c r="H151" s="5" t="n"/>
    </row>
    <row r="152">
      <c r="A152" s="16" t="n"/>
      <c r="B152" s="5" t="n"/>
      <c r="C152" s="5" t="n"/>
      <c r="D152" s="5" t="n"/>
      <c r="E152" s="17" t="n"/>
      <c r="F152" s="5" t="n"/>
      <c r="G152" s="9">
        <f>IF(OR(E152="",F152=""),"",IFERROR(ROUND(E152*VLOOKUP(F152,MWST_Tabelle,2,FALSE)/(100+VLOOKUP(F152,MWST_Tabelle,2,FALSE)),2),""))</f>
        <v/>
      </c>
      <c r="H152" s="5" t="n"/>
    </row>
    <row r="153">
      <c r="A153" s="16" t="n"/>
      <c r="B153" s="5" t="n"/>
      <c r="C153" s="5" t="n"/>
      <c r="D153" s="5" t="n"/>
      <c r="E153" s="17" t="n"/>
      <c r="F153" s="5" t="n"/>
      <c r="G153" s="9">
        <f>IF(OR(E153="",F153=""),"",IFERROR(ROUND(E153*VLOOKUP(F153,MWST_Tabelle,2,FALSE)/(100+VLOOKUP(F153,MWST_Tabelle,2,FALSE)),2),""))</f>
        <v/>
      </c>
      <c r="H153" s="5" t="n"/>
    </row>
    <row r="154">
      <c r="A154" s="16" t="n"/>
      <c r="B154" s="5" t="n"/>
      <c r="C154" s="5" t="n"/>
      <c r="D154" s="5" t="n"/>
      <c r="E154" s="17" t="n"/>
      <c r="F154" s="5" t="n"/>
      <c r="G154" s="9">
        <f>IF(OR(E154="",F154=""),"",IFERROR(ROUND(E154*VLOOKUP(F154,MWST_Tabelle,2,FALSE)/(100+VLOOKUP(F154,MWST_Tabelle,2,FALSE)),2),""))</f>
        <v/>
      </c>
      <c r="H154" s="5" t="n"/>
    </row>
    <row r="155">
      <c r="A155" s="16" t="n"/>
      <c r="B155" s="5" t="n"/>
      <c r="C155" s="5" t="n"/>
      <c r="D155" s="5" t="n"/>
      <c r="E155" s="17" t="n"/>
      <c r="F155" s="5" t="n"/>
      <c r="G155" s="9">
        <f>IF(OR(E155="",F155=""),"",IFERROR(ROUND(E155*VLOOKUP(F155,MWST_Tabelle,2,FALSE)/(100+VLOOKUP(F155,MWST_Tabelle,2,FALSE)),2),""))</f>
        <v/>
      </c>
      <c r="H155" s="5" t="n"/>
    </row>
    <row r="156">
      <c r="A156" s="16" t="n"/>
      <c r="B156" s="5" t="n"/>
      <c r="C156" s="5" t="n"/>
      <c r="D156" s="5" t="n"/>
      <c r="E156" s="17" t="n"/>
      <c r="F156" s="5" t="n"/>
      <c r="G156" s="9">
        <f>IF(OR(E156="",F156=""),"",IFERROR(ROUND(E156*VLOOKUP(F156,MWST_Tabelle,2,FALSE)/(100+VLOOKUP(F156,MWST_Tabelle,2,FALSE)),2),""))</f>
        <v/>
      </c>
      <c r="H156" s="5" t="n"/>
    </row>
    <row r="157">
      <c r="A157" s="16" t="n"/>
      <c r="B157" s="5" t="n"/>
      <c r="C157" s="5" t="n"/>
      <c r="D157" s="5" t="n"/>
      <c r="E157" s="17" t="n"/>
      <c r="F157" s="5" t="n"/>
      <c r="G157" s="9">
        <f>IF(OR(E157="",F157=""),"",IFERROR(ROUND(E157*VLOOKUP(F157,MWST_Tabelle,2,FALSE)/(100+VLOOKUP(F157,MWST_Tabelle,2,FALSE)),2),""))</f>
        <v/>
      </c>
      <c r="H157" s="5" t="n"/>
    </row>
    <row r="158">
      <c r="A158" s="16" t="n"/>
      <c r="B158" s="5" t="n"/>
      <c r="C158" s="5" t="n"/>
      <c r="D158" s="5" t="n"/>
      <c r="E158" s="17" t="n"/>
      <c r="F158" s="5" t="n"/>
      <c r="G158" s="9">
        <f>IF(OR(E158="",F158=""),"",IFERROR(ROUND(E158*VLOOKUP(F158,MWST_Tabelle,2,FALSE)/(100+VLOOKUP(F158,MWST_Tabelle,2,FALSE)),2),""))</f>
        <v/>
      </c>
      <c r="H158" s="5" t="n"/>
    </row>
    <row r="159">
      <c r="A159" s="16" t="n"/>
      <c r="B159" s="5" t="n"/>
      <c r="C159" s="5" t="n"/>
      <c r="D159" s="5" t="n"/>
      <c r="E159" s="17" t="n"/>
      <c r="F159" s="5" t="n"/>
      <c r="G159" s="9">
        <f>IF(OR(E159="",F159=""),"",IFERROR(ROUND(E159*VLOOKUP(F159,MWST_Tabelle,2,FALSE)/(100+VLOOKUP(F159,MWST_Tabelle,2,FALSE)),2),""))</f>
        <v/>
      </c>
      <c r="H159" s="5" t="n"/>
    </row>
    <row r="160">
      <c r="A160" s="16" t="n"/>
      <c r="B160" s="5" t="n"/>
      <c r="C160" s="5" t="n"/>
      <c r="D160" s="5" t="n"/>
      <c r="E160" s="17" t="n"/>
      <c r="F160" s="5" t="n"/>
      <c r="G160" s="9">
        <f>IF(OR(E160="",F160=""),"",IFERROR(ROUND(E160*VLOOKUP(F160,MWST_Tabelle,2,FALSE)/(100+VLOOKUP(F160,MWST_Tabelle,2,FALSE)),2),""))</f>
        <v/>
      </c>
      <c r="H160" s="5" t="n"/>
    </row>
    <row r="161">
      <c r="A161" s="16" t="n"/>
      <c r="B161" s="5" t="n"/>
      <c r="C161" s="5" t="n"/>
      <c r="D161" s="5" t="n"/>
      <c r="E161" s="17" t="n"/>
      <c r="F161" s="5" t="n"/>
      <c r="G161" s="9">
        <f>IF(OR(E161="",F161=""),"",IFERROR(ROUND(E161*VLOOKUP(F161,MWST_Tabelle,2,FALSE)/(100+VLOOKUP(F161,MWST_Tabelle,2,FALSE)),2),""))</f>
        <v/>
      </c>
      <c r="H161" s="5" t="n"/>
    </row>
    <row r="162">
      <c r="A162" s="16" t="n"/>
      <c r="B162" s="5" t="n"/>
      <c r="C162" s="5" t="n"/>
      <c r="D162" s="5" t="n"/>
      <c r="E162" s="17" t="n"/>
      <c r="F162" s="5" t="n"/>
      <c r="G162" s="9">
        <f>IF(OR(E162="",F162=""),"",IFERROR(ROUND(E162*VLOOKUP(F162,MWST_Tabelle,2,FALSE)/(100+VLOOKUP(F162,MWST_Tabelle,2,FALSE)),2),""))</f>
        <v/>
      </c>
      <c r="H162" s="5" t="n"/>
    </row>
    <row r="163">
      <c r="A163" s="16" t="n"/>
      <c r="B163" s="5" t="n"/>
      <c r="C163" s="5" t="n"/>
      <c r="D163" s="5" t="n"/>
      <c r="E163" s="17" t="n"/>
      <c r="F163" s="5" t="n"/>
      <c r="G163" s="9">
        <f>IF(OR(E163="",F163=""),"",IFERROR(ROUND(E163*VLOOKUP(F163,MWST_Tabelle,2,FALSE)/(100+VLOOKUP(F163,MWST_Tabelle,2,FALSE)),2),""))</f>
        <v/>
      </c>
      <c r="H163" s="5" t="n"/>
    </row>
    <row r="164">
      <c r="A164" s="16" t="n"/>
      <c r="B164" s="5" t="n"/>
      <c r="C164" s="5" t="n"/>
      <c r="D164" s="5" t="n"/>
      <c r="E164" s="17" t="n"/>
      <c r="F164" s="5" t="n"/>
      <c r="G164" s="9">
        <f>IF(OR(E164="",F164=""),"",IFERROR(ROUND(E164*VLOOKUP(F164,MWST_Tabelle,2,FALSE)/(100+VLOOKUP(F164,MWST_Tabelle,2,FALSE)),2),""))</f>
        <v/>
      </c>
      <c r="H164" s="5" t="n"/>
    </row>
    <row r="165">
      <c r="A165" s="16" t="n"/>
      <c r="B165" s="5" t="n"/>
      <c r="C165" s="5" t="n"/>
      <c r="D165" s="5" t="n"/>
      <c r="E165" s="17" t="n"/>
      <c r="F165" s="5" t="n"/>
      <c r="G165" s="9">
        <f>IF(OR(E165="",F165=""),"",IFERROR(ROUND(E165*VLOOKUP(F165,MWST_Tabelle,2,FALSE)/(100+VLOOKUP(F165,MWST_Tabelle,2,FALSE)),2),""))</f>
        <v/>
      </c>
      <c r="H165" s="5" t="n"/>
    </row>
    <row r="166">
      <c r="A166" s="16" t="n"/>
      <c r="B166" s="5" t="n"/>
      <c r="C166" s="5" t="n"/>
      <c r="D166" s="5" t="n"/>
      <c r="E166" s="17" t="n"/>
      <c r="F166" s="5" t="n"/>
      <c r="G166" s="9">
        <f>IF(OR(E166="",F166=""),"",IFERROR(ROUND(E166*VLOOKUP(F166,MWST_Tabelle,2,FALSE)/(100+VLOOKUP(F166,MWST_Tabelle,2,FALSE)),2),""))</f>
        <v/>
      </c>
      <c r="H166" s="5" t="n"/>
    </row>
    <row r="167">
      <c r="A167" s="16" t="n"/>
      <c r="B167" s="5" t="n"/>
      <c r="C167" s="5" t="n"/>
      <c r="D167" s="5" t="n"/>
      <c r="E167" s="17" t="n"/>
      <c r="F167" s="5" t="n"/>
      <c r="G167" s="9">
        <f>IF(OR(E167="",F167=""),"",IFERROR(ROUND(E167*VLOOKUP(F167,MWST_Tabelle,2,FALSE)/(100+VLOOKUP(F167,MWST_Tabelle,2,FALSE)),2),""))</f>
        <v/>
      </c>
      <c r="H167" s="5" t="n"/>
    </row>
    <row r="168">
      <c r="A168" s="16" t="n"/>
      <c r="B168" s="5" t="n"/>
      <c r="C168" s="5" t="n"/>
      <c r="D168" s="5" t="n"/>
      <c r="E168" s="17" t="n"/>
      <c r="F168" s="5" t="n"/>
      <c r="G168" s="9">
        <f>IF(OR(E168="",F168=""),"",IFERROR(ROUND(E168*VLOOKUP(F168,MWST_Tabelle,2,FALSE)/(100+VLOOKUP(F168,MWST_Tabelle,2,FALSE)),2),""))</f>
        <v/>
      </c>
      <c r="H168" s="5" t="n"/>
    </row>
    <row r="169">
      <c r="A169" s="16" t="n"/>
      <c r="B169" s="5" t="n"/>
      <c r="C169" s="5" t="n"/>
      <c r="D169" s="5" t="n"/>
      <c r="E169" s="17" t="n"/>
      <c r="F169" s="5" t="n"/>
      <c r="G169" s="9">
        <f>IF(OR(E169="",F169=""),"",IFERROR(ROUND(E169*VLOOKUP(F169,MWST_Tabelle,2,FALSE)/(100+VLOOKUP(F169,MWST_Tabelle,2,FALSE)),2),""))</f>
        <v/>
      </c>
      <c r="H169" s="5" t="n"/>
    </row>
    <row r="170">
      <c r="A170" s="16" t="n"/>
      <c r="B170" s="5" t="n"/>
      <c r="C170" s="5" t="n"/>
      <c r="D170" s="5" t="n"/>
      <c r="E170" s="17" t="n"/>
      <c r="F170" s="5" t="n"/>
      <c r="G170" s="9">
        <f>IF(OR(E170="",F170=""),"",IFERROR(ROUND(E170*VLOOKUP(F170,MWST_Tabelle,2,FALSE)/(100+VLOOKUP(F170,MWST_Tabelle,2,FALSE)),2),""))</f>
        <v/>
      </c>
      <c r="H170" s="5" t="n"/>
    </row>
    <row r="171">
      <c r="A171" s="16" t="n"/>
      <c r="B171" s="5" t="n"/>
      <c r="C171" s="5" t="n"/>
      <c r="D171" s="5" t="n"/>
      <c r="E171" s="17" t="n"/>
      <c r="F171" s="5" t="n"/>
      <c r="G171" s="9">
        <f>IF(OR(E171="",F171=""),"",IFERROR(ROUND(E171*VLOOKUP(F171,MWST_Tabelle,2,FALSE)/(100+VLOOKUP(F171,MWST_Tabelle,2,FALSE)),2),""))</f>
        <v/>
      </c>
      <c r="H171" s="5" t="n"/>
    </row>
    <row r="172">
      <c r="A172" s="16" t="n"/>
      <c r="B172" s="5" t="n"/>
      <c r="C172" s="5" t="n"/>
      <c r="D172" s="5" t="n"/>
      <c r="E172" s="17" t="n"/>
      <c r="F172" s="5" t="n"/>
      <c r="G172" s="9">
        <f>IF(OR(E172="",F172=""),"",IFERROR(ROUND(E172*VLOOKUP(F172,MWST_Tabelle,2,FALSE)/(100+VLOOKUP(F172,MWST_Tabelle,2,FALSE)),2),""))</f>
        <v/>
      </c>
      <c r="H172" s="5" t="n"/>
    </row>
    <row r="173">
      <c r="A173" s="16" t="n"/>
      <c r="B173" s="5" t="n"/>
      <c r="C173" s="5" t="n"/>
      <c r="D173" s="5" t="n"/>
      <c r="E173" s="17" t="n"/>
      <c r="F173" s="5" t="n"/>
      <c r="G173" s="9">
        <f>IF(OR(E173="",F173=""),"",IFERROR(ROUND(E173*VLOOKUP(F173,MWST_Tabelle,2,FALSE)/(100+VLOOKUP(F173,MWST_Tabelle,2,FALSE)),2),""))</f>
        <v/>
      </c>
      <c r="H173" s="5" t="n"/>
    </row>
    <row r="174">
      <c r="A174" s="16" t="n"/>
      <c r="B174" s="5" t="n"/>
      <c r="C174" s="5" t="n"/>
      <c r="D174" s="5" t="n"/>
      <c r="E174" s="17" t="n"/>
      <c r="F174" s="5" t="n"/>
      <c r="G174" s="9">
        <f>IF(OR(E174="",F174=""),"",IFERROR(ROUND(E174*VLOOKUP(F174,MWST_Tabelle,2,FALSE)/(100+VLOOKUP(F174,MWST_Tabelle,2,FALSE)),2),""))</f>
        <v/>
      </c>
      <c r="H174" s="5" t="n"/>
    </row>
    <row r="175">
      <c r="A175" s="16" t="n"/>
      <c r="B175" s="5" t="n"/>
      <c r="C175" s="5" t="n"/>
      <c r="D175" s="5" t="n"/>
      <c r="E175" s="17" t="n"/>
      <c r="F175" s="5" t="n"/>
      <c r="G175" s="9">
        <f>IF(OR(E175="",F175=""),"",IFERROR(ROUND(E175*VLOOKUP(F175,MWST_Tabelle,2,FALSE)/(100+VLOOKUP(F175,MWST_Tabelle,2,FALSE)),2),""))</f>
        <v/>
      </c>
      <c r="H175" s="5" t="n"/>
    </row>
    <row r="176">
      <c r="A176" s="16" t="n"/>
      <c r="B176" s="5" t="n"/>
      <c r="C176" s="5" t="n"/>
      <c r="D176" s="5" t="n"/>
      <c r="E176" s="17" t="n"/>
      <c r="F176" s="5" t="n"/>
      <c r="G176" s="9">
        <f>IF(OR(E176="",F176=""),"",IFERROR(ROUND(E176*VLOOKUP(F176,MWST_Tabelle,2,FALSE)/(100+VLOOKUP(F176,MWST_Tabelle,2,FALSE)),2),""))</f>
        <v/>
      </c>
      <c r="H176" s="5" t="n"/>
    </row>
    <row r="177">
      <c r="A177" s="16" t="n"/>
      <c r="B177" s="5" t="n"/>
      <c r="C177" s="5" t="n"/>
      <c r="D177" s="5" t="n"/>
      <c r="E177" s="17" t="n"/>
      <c r="F177" s="5" t="n"/>
      <c r="G177" s="9">
        <f>IF(OR(E177="",F177=""),"",IFERROR(ROUND(E177*VLOOKUP(F177,MWST_Tabelle,2,FALSE)/(100+VLOOKUP(F177,MWST_Tabelle,2,FALSE)),2),""))</f>
        <v/>
      </c>
      <c r="H177" s="5" t="n"/>
    </row>
    <row r="178">
      <c r="A178" s="16" t="n"/>
      <c r="B178" s="5" t="n"/>
      <c r="C178" s="5" t="n"/>
      <c r="D178" s="5" t="n"/>
      <c r="E178" s="17" t="n"/>
      <c r="F178" s="5" t="n"/>
      <c r="G178" s="9">
        <f>IF(OR(E178="",F178=""),"",IFERROR(ROUND(E178*VLOOKUP(F178,MWST_Tabelle,2,FALSE)/(100+VLOOKUP(F178,MWST_Tabelle,2,FALSE)),2),""))</f>
        <v/>
      </c>
      <c r="H178" s="5" t="n"/>
    </row>
    <row r="179">
      <c r="A179" s="16" t="n"/>
      <c r="B179" s="5" t="n"/>
      <c r="C179" s="5" t="n"/>
      <c r="D179" s="5" t="n"/>
      <c r="E179" s="17" t="n"/>
      <c r="F179" s="5" t="n"/>
      <c r="G179" s="9">
        <f>IF(OR(E179="",F179=""),"",IFERROR(ROUND(E179*VLOOKUP(F179,MWST_Tabelle,2,FALSE)/(100+VLOOKUP(F179,MWST_Tabelle,2,FALSE)),2),""))</f>
        <v/>
      </c>
      <c r="H179" s="5" t="n"/>
    </row>
    <row r="180">
      <c r="A180" s="16" t="n"/>
      <c r="B180" s="5" t="n"/>
      <c r="C180" s="5" t="n"/>
      <c r="D180" s="5" t="n"/>
      <c r="E180" s="17" t="n"/>
      <c r="F180" s="5" t="n"/>
      <c r="G180" s="9">
        <f>IF(OR(E180="",F180=""),"",IFERROR(ROUND(E180*VLOOKUP(F180,MWST_Tabelle,2,FALSE)/(100+VLOOKUP(F180,MWST_Tabelle,2,FALSE)),2),""))</f>
        <v/>
      </c>
      <c r="H180" s="5" t="n"/>
    </row>
    <row r="181">
      <c r="A181" s="16" t="n"/>
      <c r="B181" s="5" t="n"/>
      <c r="C181" s="5" t="n"/>
      <c r="D181" s="5" t="n"/>
      <c r="E181" s="17" t="n"/>
      <c r="F181" s="5" t="n"/>
      <c r="G181" s="9">
        <f>IF(OR(E181="",F181=""),"",IFERROR(ROUND(E181*VLOOKUP(F181,MWST_Tabelle,2,FALSE)/(100+VLOOKUP(F181,MWST_Tabelle,2,FALSE)),2),""))</f>
        <v/>
      </c>
      <c r="H181" s="5" t="n"/>
    </row>
    <row r="182">
      <c r="A182" s="16" t="n"/>
      <c r="B182" s="5" t="n"/>
      <c r="C182" s="5" t="n"/>
      <c r="D182" s="5" t="n"/>
      <c r="E182" s="17" t="n"/>
      <c r="F182" s="5" t="n"/>
      <c r="G182" s="9">
        <f>IF(OR(E182="",F182=""),"",IFERROR(ROUND(E182*VLOOKUP(F182,MWST_Tabelle,2,FALSE)/(100+VLOOKUP(F182,MWST_Tabelle,2,FALSE)),2),""))</f>
        <v/>
      </c>
      <c r="H182" s="5" t="n"/>
    </row>
    <row r="183">
      <c r="A183" s="16" t="n"/>
      <c r="B183" s="5" t="n"/>
      <c r="C183" s="5" t="n"/>
      <c r="D183" s="5" t="n"/>
      <c r="E183" s="17" t="n"/>
      <c r="F183" s="5" t="n"/>
      <c r="G183" s="9">
        <f>IF(OR(E183="",F183=""),"",IFERROR(ROUND(E183*VLOOKUP(F183,MWST_Tabelle,2,FALSE)/(100+VLOOKUP(F183,MWST_Tabelle,2,FALSE)),2),""))</f>
        <v/>
      </c>
      <c r="H183" s="5" t="n"/>
    </row>
    <row r="184">
      <c r="A184" s="16" t="n"/>
      <c r="B184" s="5" t="n"/>
      <c r="C184" s="5" t="n"/>
      <c r="D184" s="5" t="n"/>
      <c r="E184" s="17" t="n"/>
      <c r="F184" s="5" t="n"/>
      <c r="G184" s="9">
        <f>IF(OR(E184="",F184=""),"",IFERROR(ROUND(E184*VLOOKUP(F184,MWST_Tabelle,2,FALSE)/(100+VLOOKUP(F184,MWST_Tabelle,2,FALSE)),2),""))</f>
        <v/>
      </c>
      <c r="H184" s="5" t="n"/>
    </row>
    <row r="185">
      <c r="A185" s="16" t="n"/>
      <c r="B185" s="5" t="n"/>
      <c r="C185" s="5" t="n"/>
      <c r="D185" s="5" t="n"/>
      <c r="E185" s="17" t="n"/>
      <c r="F185" s="5" t="n"/>
      <c r="G185" s="9">
        <f>IF(OR(E185="",F185=""),"",IFERROR(ROUND(E185*VLOOKUP(F185,MWST_Tabelle,2,FALSE)/(100+VLOOKUP(F185,MWST_Tabelle,2,FALSE)),2),""))</f>
        <v/>
      </c>
      <c r="H185" s="5" t="n"/>
    </row>
    <row r="186">
      <c r="A186" s="16" t="n"/>
      <c r="B186" s="5" t="n"/>
      <c r="C186" s="5" t="n"/>
      <c r="D186" s="5" t="n"/>
      <c r="E186" s="17" t="n"/>
      <c r="F186" s="5" t="n"/>
      <c r="G186" s="9">
        <f>IF(OR(E186="",F186=""),"",IFERROR(ROUND(E186*VLOOKUP(F186,MWST_Tabelle,2,FALSE)/(100+VLOOKUP(F186,MWST_Tabelle,2,FALSE)),2),""))</f>
        <v/>
      </c>
      <c r="H186" s="5" t="n"/>
    </row>
    <row r="187">
      <c r="A187" s="16" t="n"/>
      <c r="B187" s="5" t="n"/>
      <c r="C187" s="5" t="n"/>
      <c r="D187" s="5" t="n"/>
      <c r="E187" s="17" t="n"/>
      <c r="F187" s="5" t="n"/>
      <c r="G187" s="9">
        <f>IF(OR(E187="",F187=""),"",IFERROR(ROUND(E187*VLOOKUP(F187,MWST_Tabelle,2,FALSE)/(100+VLOOKUP(F187,MWST_Tabelle,2,FALSE)),2),""))</f>
        <v/>
      </c>
      <c r="H187" s="5" t="n"/>
    </row>
    <row r="188">
      <c r="A188" s="16" t="n"/>
      <c r="B188" s="5" t="n"/>
      <c r="C188" s="5" t="n"/>
      <c r="D188" s="5" t="n"/>
      <c r="E188" s="17" t="n"/>
      <c r="F188" s="5" t="n"/>
      <c r="G188" s="9">
        <f>IF(OR(E188="",F188=""),"",IFERROR(ROUND(E188*VLOOKUP(F188,MWST_Tabelle,2,FALSE)/(100+VLOOKUP(F188,MWST_Tabelle,2,FALSE)),2),""))</f>
        <v/>
      </c>
      <c r="H188" s="5" t="n"/>
    </row>
    <row r="189">
      <c r="A189" s="16" t="n"/>
      <c r="B189" s="5" t="n"/>
      <c r="C189" s="5" t="n"/>
      <c r="D189" s="5" t="n"/>
      <c r="E189" s="17" t="n"/>
      <c r="F189" s="5" t="n"/>
      <c r="G189" s="9">
        <f>IF(OR(E189="",F189=""),"",IFERROR(ROUND(E189*VLOOKUP(F189,MWST_Tabelle,2,FALSE)/(100+VLOOKUP(F189,MWST_Tabelle,2,FALSE)),2),""))</f>
        <v/>
      </c>
      <c r="H189" s="5" t="n"/>
    </row>
    <row r="190">
      <c r="A190" s="16" t="n"/>
      <c r="B190" s="5" t="n"/>
      <c r="C190" s="5" t="n"/>
      <c r="D190" s="5" t="n"/>
      <c r="E190" s="17" t="n"/>
      <c r="F190" s="5" t="n"/>
      <c r="G190" s="9">
        <f>IF(OR(E190="",F190=""),"",IFERROR(ROUND(E190*VLOOKUP(F190,MWST_Tabelle,2,FALSE)/(100+VLOOKUP(F190,MWST_Tabelle,2,FALSE)),2),""))</f>
        <v/>
      </c>
      <c r="H190" s="5" t="n"/>
    </row>
    <row r="191">
      <c r="A191" s="16" t="n"/>
      <c r="B191" s="5" t="n"/>
      <c r="C191" s="5" t="n"/>
      <c r="D191" s="5" t="n"/>
      <c r="E191" s="17" t="n"/>
      <c r="F191" s="5" t="n"/>
      <c r="G191" s="9">
        <f>IF(OR(E191="",F191=""),"",IFERROR(ROUND(E191*VLOOKUP(F191,MWST_Tabelle,2,FALSE)/(100+VLOOKUP(F191,MWST_Tabelle,2,FALSE)),2),""))</f>
        <v/>
      </c>
      <c r="H191" s="5" t="n"/>
    </row>
    <row r="192">
      <c r="A192" s="16" t="n"/>
      <c r="B192" s="5" t="n"/>
      <c r="C192" s="5" t="n"/>
      <c r="D192" s="5" t="n"/>
      <c r="E192" s="17" t="n"/>
      <c r="F192" s="5" t="n"/>
      <c r="G192" s="9">
        <f>IF(OR(E192="",F192=""),"",IFERROR(ROUND(E192*VLOOKUP(F192,MWST_Tabelle,2,FALSE)/(100+VLOOKUP(F192,MWST_Tabelle,2,FALSE)),2),""))</f>
        <v/>
      </c>
      <c r="H192" s="5" t="n"/>
    </row>
    <row r="193">
      <c r="A193" s="16" t="n"/>
      <c r="B193" s="5" t="n"/>
      <c r="C193" s="5" t="n"/>
      <c r="D193" s="5" t="n"/>
      <c r="E193" s="17" t="n"/>
      <c r="F193" s="5" t="n"/>
      <c r="G193" s="9">
        <f>IF(OR(E193="",F193=""),"",IFERROR(ROUND(E193*VLOOKUP(F193,MWST_Tabelle,2,FALSE)/(100+VLOOKUP(F193,MWST_Tabelle,2,FALSE)),2),""))</f>
        <v/>
      </c>
      <c r="H193" s="5" t="n"/>
    </row>
    <row r="194">
      <c r="A194" s="16" t="n"/>
      <c r="B194" s="5" t="n"/>
      <c r="C194" s="5" t="n"/>
      <c r="D194" s="5" t="n"/>
      <c r="E194" s="17" t="n"/>
      <c r="F194" s="5" t="n"/>
      <c r="G194" s="9">
        <f>IF(OR(E194="",F194=""),"",IFERROR(ROUND(E194*VLOOKUP(F194,MWST_Tabelle,2,FALSE)/(100+VLOOKUP(F194,MWST_Tabelle,2,FALSE)),2),""))</f>
        <v/>
      </c>
      <c r="H194" s="5" t="n"/>
    </row>
    <row r="195">
      <c r="A195" s="16" t="n"/>
      <c r="B195" s="5" t="n"/>
      <c r="C195" s="5" t="n"/>
      <c r="D195" s="5" t="n"/>
      <c r="E195" s="17" t="n"/>
      <c r="F195" s="5" t="n"/>
      <c r="G195" s="9">
        <f>IF(OR(E195="",F195=""),"",IFERROR(ROUND(E195*VLOOKUP(F195,MWST_Tabelle,2,FALSE)/(100+VLOOKUP(F195,MWST_Tabelle,2,FALSE)),2),""))</f>
        <v/>
      </c>
      <c r="H195" s="5" t="n"/>
    </row>
    <row r="196">
      <c r="A196" s="16" t="n"/>
      <c r="B196" s="5" t="n"/>
      <c r="C196" s="5" t="n"/>
      <c r="D196" s="5" t="n"/>
      <c r="E196" s="17" t="n"/>
      <c r="F196" s="5" t="n"/>
      <c r="G196" s="9">
        <f>IF(OR(E196="",F196=""),"",IFERROR(ROUND(E196*VLOOKUP(F196,MWST_Tabelle,2,FALSE)/(100+VLOOKUP(F196,MWST_Tabelle,2,FALSE)),2),""))</f>
        <v/>
      </c>
      <c r="H196" s="5" t="n"/>
    </row>
    <row r="197">
      <c r="A197" s="16" t="n"/>
      <c r="B197" s="5" t="n"/>
      <c r="C197" s="5" t="n"/>
      <c r="D197" s="5" t="n"/>
      <c r="E197" s="17" t="n"/>
      <c r="F197" s="5" t="n"/>
      <c r="G197" s="9">
        <f>IF(OR(E197="",F197=""),"",IFERROR(ROUND(E197*VLOOKUP(F197,MWST_Tabelle,2,FALSE)/(100+VLOOKUP(F197,MWST_Tabelle,2,FALSE)),2),""))</f>
        <v/>
      </c>
      <c r="H197" s="5" t="n"/>
    </row>
    <row r="198">
      <c r="A198" s="16" t="n"/>
      <c r="B198" s="5" t="n"/>
      <c r="C198" s="5" t="n"/>
      <c r="D198" s="5" t="n"/>
      <c r="E198" s="17" t="n"/>
      <c r="F198" s="5" t="n"/>
      <c r="G198" s="9">
        <f>IF(OR(E198="",F198=""),"",IFERROR(ROUND(E198*VLOOKUP(F198,MWST_Tabelle,2,FALSE)/(100+VLOOKUP(F198,MWST_Tabelle,2,FALSE)),2),""))</f>
        <v/>
      </c>
      <c r="H198" s="5" t="n"/>
    </row>
    <row r="199">
      <c r="A199" s="16" t="n"/>
      <c r="B199" s="5" t="n"/>
      <c r="C199" s="5" t="n"/>
      <c r="D199" s="5" t="n"/>
      <c r="E199" s="17" t="n"/>
      <c r="F199" s="5" t="n"/>
      <c r="G199" s="9">
        <f>IF(OR(E199="",F199=""),"",IFERROR(ROUND(E199*VLOOKUP(F199,MWST_Tabelle,2,FALSE)/(100+VLOOKUP(F199,MWST_Tabelle,2,FALSE)),2),""))</f>
        <v/>
      </c>
      <c r="H199" s="5" t="n"/>
    </row>
    <row r="200">
      <c r="A200" s="16" t="n"/>
      <c r="B200" s="5" t="n"/>
      <c r="C200" s="5" t="n"/>
      <c r="D200" s="5" t="n"/>
      <c r="E200" s="17" t="n"/>
      <c r="F200" s="5" t="n"/>
      <c r="G200" s="9">
        <f>IF(OR(E200="",F200=""),"",IFERROR(ROUND(E200*VLOOKUP(F200,MWST_Tabelle,2,FALSE)/(100+VLOOKUP(F200,MWST_Tabelle,2,FALSE)),2),""))</f>
        <v/>
      </c>
      <c r="H200" s="5" t="n"/>
    </row>
    <row r="201">
      <c r="A201" s="16" t="n"/>
      <c r="B201" s="5" t="n"/>
      <c r="C201" s="5" t="n"/>
      <c r="D201" s="5" t="n"/>
      <c r="E201" s="17" t="n"/>
      <c r="F201" s="5" t="n"/>
      <c r="G201" s="9">
        <f>IF(OR(E201="",F201=""),"",IFERROR(ROUND(E201*VLOOKUP(F201,MWST_Tabelle,2,FALSE)/(100+VLOOKUP(F201,MWST_Tabelle,2,FALSE)),2),""))</f>
        <v/>
      </c>
      <c r="H201" s="5" t="n"/>
    </row>
    <row r="202">
      <c r="A202" s="16" t="n"/>
      <c r="B202" s="5" t="n"/>
      <c r="C202" s="5" t="n"/>
      <c r="D202" s="5" t="n"/>
      <c r="E202" s="17" t="n"/>
      <c r="F202" s="5" t="n"/>
      <c r="G202" s="9">
        <f>IF(OR(E202="",F202=""),"",IFERROR(ROUND(E202*VLOOKUP(F202,MWST_Tabelle,2,FALSE)/(100+VLOOKUP(F202,MWST_Tabelle,2,FALSE)),2),""))</f>
        <v/>
      </c>
      <c r="H202" s="5" t="n"/>
    </row>
    <row r="203">
      <c r="A203" s="16" t="n"/>
      <c r="B203" s="5" t="n"/>
      <c r="C203" s="5" t="n"/>
      <c r="D203" s="5" t="n"/>
      <c r="E203" s="17" t="n"/>
      <c r="F203" s="5" t="n"/>
      <c r="G203" s="9">
        <f>IF(OR(E203="",F203=""),"",IFERROR(ROUND(E203*VLOOKUP(F203,MWST_Tabelle,2,FALSE)/(100+VLOOKUP(F203,MWST_Tabelle,2,FALSE)),2),""))</f>
        <v/>
      </c>
      <c r="H203" s="5" t="n"/>
    </row>
    <row r="204">
      <c r="A204" s="16" t="n"/>
      <c r="B204" s="5" t="n"/>
      <c r="C204" s="5" t="n"/>
      <c r="D204" s="5" t="n"/>
      <c r="E204" s="17" t="n"/>
      <c r="F204" s="5" t="n"/>
      <c r="G204" s="9">
        <f>IF(OR(E204="",F204=""),"",IFERROR(ROUND(E204*VLOOKUP(F204,MWST_Tabelle,2,FALSE)/(100+VLOOKUP(F204,MWST_Tabelle,2,FALSE)),2),""))</f>
        <v/>
      </c>
      <c r="H204" s="5" t="n"/>
    </row>
    <row r="205">
      <c r="A205" s="16" t="n"/>
      <c r="B205" s="5" t="n"/>
      <c r="C205" s="5" t="n"/>
      <c r="D205" s="5" t="n"/>
      <c r="E205" s="17" t="n"/>
      <c r="F205" s="5" t="n"/>
      <c r="G205" s="9">
        <f>IF(OR(E205="",F205=""),"",IFERROR(ROUND(E205*VLOOKUP(F205,MWST_Tabelle,2,FALSE)/(100+VLOOKUP(F205,MWST_Tabelle,2,FALSE)),2),""))</f>
        <v/>
      </c>
      <c r="H205" s="5" t="n"/>
    </row>
    <row r="206">
      <c r="A206" s="16" t="n"/>
      <c r="B206" s="5" t="n"/>
      <c r="C206" s="5" t="n"/>
      <c r="D206" s="5" t="n"/>
      <c r="E206" s="17" t="n"/>
      <c r="F206" s="5" t="n"/>
      <c r="G206" s="9">
        <f>IF(OR(E206="",F206=""),"",IFERROR(ROUND(E206*VLOOKUP(F206,MWST_Tabelle,2,FALSE)/(100+VLOOKUP(F206,MWST_Tabelle,2,FALSE)),2),""))</f>
        <v/>
      </c>
      <c r="H206" s="5" t="n"/>
    </row>
    <row r="207">
      <c r="A207" s="16" t="n"/>
      <c r="B207" s="5" t="n"/>
      <c r="C207" s="5" t="n"/>
      <c r="D207" s="5" t="n"/>
      <c r="E207" s="17" t="n"/>
      <c r="F207" s="5" t="n"/>
      <c r="G207" s="9">
        <f>IF(OR(E207="",F207=""),"",IFERROR(ROUND(E207*VLOOKUP(F207,MWST_Tabelle,2,FALSE)/(100+VLOOKUP(F207,MWST_Tabelle,2,FALSE)),2),""))</f>
        <v/>
      </c>
      <c r="H207" s="5" t="n"/>
    </row>
    <row r="208">
      <c r="A208" s="16" t="n"/>
      <c r="B208" s="5" t="n"/>
      <c r="C208" s="5" t="n"/>
      <c r="D208" s="5" t="n"/>
      <c r="E208" s="17" t="n"/>
      <c r="F208" s="5" t="n"/>
      <c r="G208" s="9">
        <f>IF(OR(E208="",F208=""),"",IFERROR(ROUND(E208*VLOOKUP(F208,MWST_Tabelle,2,FALSE)/(100+VLOOKUP(F208,MWST_Tabelle,2,FALSE)),2),""))</f>
        <v/>
      </c>
      <c r="H208" s="5" t="n"/>
    </row>
    <row r="209">
      <c r="A209" s="16" t="n"/>
      <c r="B209" s="5" t="n"/>
      <c r="C209" s="5" t="n"/>
      <c r="D209" s="5" t="n"/>
      <c r="E209" s="17" t="n"/>
      <c r="F209" s="5" t="n"/>
      <c r="G209" s="9">
        <f>IF(OR(E209="",F209=""),"",IFERROR(ROUND(E209*VLOOKUP(F209,MWST_Tabelle,2,FALSE)/(100+VLOOKUP(F209,MWST_Tabelle,2,FALSE)),2),""))</f>
        <v/>
      </c>
      <c r="H209" s="5" t="n"/>
    </row>
    <row r="210">
      <c r="A210" s="16" t="n"/>
      <c r="B210" s="5" t="n"/>
      <c r="C210" s="5" t="n"/>
      <c r="D210" s="5" t="n"/>
      <c r="E210" s="17" t="n"/>
      <c r="F210" s="5" t="n"/>
      <c r="G210" s="9">
        <f>IF(OR(E210="",F210=""),"",IFERROR(ROUND(E210*VLOOKUP(F210,MWST_Tabelle,2,FALSE)/(100+VLOOKUP(F210,MWST_Tabelle,2,FALSE)),2),""))</f>
        <v/>
      </c>
      <c r="H210" s="5" t="n"/>
    </row>
    <row r="211">
      <c r="A211" s="16" t="n"/>
      <c r="B211" s="5" t="n"/>
      <c r="C211" s="5" t="n"/>
      <c r="D211" s="5" t="n"/>
      <c r="E211" s="17" t="n"/>
      <c r="F211" s="5" t="n"/>
      <c r="G211" s="9">
        <f>IF(OR(E211="",F211=""),"",IFERROR(ROUND(E211*VLOOKUP(F211,MWST_Tabelle,2,FALSE)/(100+VLOOKUP(F211,MWST_Tabelle,2,FALSE)),2),""))</f>
        <v/>
      </c>
      <c r="H211" s="5" t="n"/>
    </row>
    <row r="212">
      <c r="A212" s="16" t="n"/>
      <c r="B212" s="5" t="n"/>
      <c r="C212" s="5" t="n"/>
      <c r="D212" s="5" t="n"/>
      <c r="E212" s="17" t="n"/>
      <c r="F212" s="5" t="n"/>
      <c r="G212" s="9">
        <f>IF(OR(E212="",F212=""),"",IFERROR(ROUND(E212*VLOOKUP(F212,MWST_Tabelle,2,FALSE)/(100+VLOOKUP(F212,MWST_Tabelle,2,FALSE)),2),""))</f>
        <v/>
      </c>
      <c r="H212" s="5" t="n"/>
    </row>
    <row r="213">
      <c r="A213" s="16" t="n"/>
      <c r="B213" s="5" t="n"/>
      <c r="C213" s="5" t="n"/>
      <c r="D213" s="5" t="n"/>
      <c r="E213" s="17" t="n"/>
      <c r="F213" s="5" t="n"/>
      <c r="G213" s="9">
        <f>IF(OR(E213="",F213=""),"",IFERROR(ROUND(E213*VLOOKUP(F213,MWST_Tabelle,2,FALSE)/(100+VLOOKUP(F213,MWST_Tabelle,2,FALSE)),2),""))</f>
        <v/>
      </c>
      <c r="H213" s="5" t="n"/>
    </row>
    <row r="214">
      <c r="A214" s="16" t="n"/>
      <c r="B214" s="5" t="n"/>
      <c r="C214" s="5" t="n"/>
      <c r="D214" s="5" t="n"/>
      <c r="E214" s="17" t="n"/>
      <c r="F214" s="5" t="n"/>
      <c r="G214" s="9">
        <f>IF(OR(E214="",F214=""),"",IFERROR(ROUND(E214*VLOOKUP(F214,MWST_Tabelle,2,FALSE)/(100+VLOOKUP(F214,MWST_Tabelle,2,FALSE)),2),""))</f>
        <v/>
      </c>
      <c r="H214" s="5" t="n"/>
    </row>
    <row r="215">
      <c r="A215" s="16" t="n"/>
      <c r="B215" s="5" t="n"/>
      <c r="C215" s="5" t="n"/>
      <c r="D215" s="5" t="n"/>
      <c r="E215" s="17" t="n"/>
      <c r="F215" s="5" t="n"/>
      <c r="G215" s="9">
        <f>IF(OR(E215="",F215=""),"",IFERROR(ROUND(E215*VLOOKUP(F215,MWST_Tabelle,2,FALSE)/(100+VLOOKUP(F215,MWST_Tabelle,2,FALSE)),2),""))</f>
        <v/>
      </c>
      <c r="H215" s="5" t="n"/>
    </row>
    <row r="216">
      <c r="A216" s="16" t="n"/>
      <c r="B216" s="5" t="n"/>
      <c r="C216" s="5" t="n"/>
      <c r="D216" s="5" t="n"/>
      <c r="E216" s="17" t="n"/>
      <c r="F216" s="5" t="n"/>
      <c r="G216" s="9">
        <f>IF(OR(E216="",F216=""),"",IFERROR(ROUND(E216*VLOOKUP(F216,MWST_Tabelle,2,FALSE)/(100+VLOOKUP(F216,MWST_Tabelle,2,FALSE)),2),""))</f>
        <v/>
      </c>
      <c r="H216" s="5" t="n"/>
    </row>
    <row r="217">
      <c r="A217" s="16" t="n"/>
      <c r="B217" s="5" t="n"/>
      <c r="C217" s="5" t="n"/>
      <c r="D217" s="5" t="n"/>
      <c r="E217" s="17" t="n"/>
      <c r="F217" s="5" t="n"/>
      <c r="G217" s="9">
        <f>IF(OR(E217="",F217=""),"",IFERROR(ROUND(E217*VLOOKUP(F217,MWST_Tabelle,2,FALSE)/(100+VLOOKUP(F217,MWST_Tabelle,2,FALSE)),2),""))</f>
        <v/>
      </c>
      <c r="H217" s="5" t="n"/>
    </row>
    <row r="218">
      <c r="A218" s="16" t="n"/>
      <c r="B218" s="5" t="n"/>
      <c r="C218" s="5" t="n"/>
      <c r="D218" s="5" t="n"/>
      <c r="E218" s="17" t="n"/>
      <c r="F218" s="5" t="n"/>
      <c r="G218" s="9">
        <f>IF(OR(E218="",F218=""),"",IFERROR(ROUND(E218*VLOOKUP(F218,MWST_Tabelle,2,FALSE)/(100+VLOOKUP(F218,MWST_Tabelle,2,FALSE)),2),""))</f>
        <v/>
      </c>
      <c r="H218" s="5" t="n"/>
    </row>
    <row r="219">
      <c r="A219" s="16" t="n"/>
      <c r="B219" s="5" t="n"/>
      <c r="C219" s="5" t="n"/>
      <c r="D219" s="5" t="n"/>
      <c r="E219" s="17" t="n"/>
      <c r="F219" s="5" t="n"/>
      <c r="G219" s="9">
        <f>IF(OR(E219="",F219=""),"",IFERROR(ROUND(E219*VLOOKUP(F219,MWST_Tabelle,2,FALSE)/(100+VLOOKUP(F219,MWST_Tabelle,2,FALSE)),2),""))</f>
        <v/>
      </c>
      <c r="H219" s="5" t="n"/>
    </row>
    <row r="220">
      <c r="A220" s="16" t="n"/>
      <c r="B220" s="5" t="n"/>
      <c r="C220" s="5" t="n"/>
      <c r="D220" s="5" t="n"/>
      <c r="E220" s="17" t="n"/>
      <c r="F220" s="5" t="n"/>
      <c r="G220" s="9">
        <f>IF(OR(E220="",F220=""),"",IFERROR(ROUND(E220*VLOOKUP(F220,MWST_Tabelle,2,FALSE)/(100+VLOOKUP(F220,MWST_Tabelle,2,FALSE)),2),""))</f>
        <v/>
      </c>
      <c r="H220" s="5" t="n"/>
    </row>
    <row r="221">
      <c r="A221" s="16" t="n"/>
      <c r="B221" s="5" t="n"/>
      <c r="C221" s="5" t="n"/>
      <c r="D221" s="5" t="n"/>
      <c r="E221" s="17" t="n"/>
      <c r="F221" s="5" t="n"/>
      <c r="G221" s="9">
        <f>IF(OR(E221="",F221=""),"",IFERROR(ROUND(E221*VLOOKUP(F221,MWST_Tabelle,2,FALSE)/(100+VLOOKUP(F221,MWST_Tabelle,2,FALSE)),2),""))</f>
        <v/>
      </c>
      <c r="H221" s="5" t="n"/>
    </row>
    <row r="222">
      <c r="A222" s="16" t="n"/>
      <c r="B222" s="5" t="n"/>
      <c r="C222" s="5" t="n"/>
      <c r="D222" s="5" t="n"/>
      <c r="E222" s="17" t="n"/>
      <c r="F222" s="5" t="n"/>
      <c r="G222" s="9">
        <f>IF(OR(E222="",F222=""),"",IFERROR(ROUND(E222*VLOOKUP(F222,MWST_Tabelle,2,FALSE)/(100+VLOOKUP(F222,MWST_Tabelle,2,FALSE)),2),""))</f>
        <v/>
      </c>
      <c r="H222" s="5" t="n"/>
    </row>
    <row r="223">
      <c r="A223" s="16" t="n"/>
      <c r="B223" s="5" t="n"/>
      <c r="C223" s="5" t="n"/>
      <c r="D223" s="5" t="n"/>
      <c r="E223" s="17" t="n"/>
      <c r="F223" s="5" t="n"/>
      <c r="G223" s="9">
        <f>IF(OR(E223="",F223=""),"",IFERROR(ROUND(E223*VLOOKUP(F223,MWST_Tabelle,2,FALSE)/(100+VLOOKUP(F223,MWST_Tabelle,2,FALSE)),2),""))</f>
        <v/>
      </c>
      <c r="H223" s="5" t="n"/>
    </row>
    <row r="224">
      <c r="A224" s="16" t="n"/>
      <c r="B224" s="5" t="n"/>
      <c r="C224" s="5" t="n"/>
      <c r="D224" s="5" t="n"/>
      <c r="E224" s="17" t="n"/>
      <c r="F224" s="5" t="n"/>
      <c r="G224" s="9">
        <f>IF(OR(E224="",F224=""),"",IFERROR(ROUND(E224*VLOOKUP(F224,MWST_Tabelle,2,FALSE)/(100+VLOOKUP(F224,MWST_Tabelle,2,FALSE)),2),""))</f>
        <v/>
      </c>
      <c r="H224" s="5" t="n"/>
    </row>
    <row r="225">
      <c r="A225" s="16" t="n"/>
      <c r="B225" s="5" t="n"/>
      <c r="C225" s="5" t="n"/>
      <c r="D225" s="5" t="n"/>
      <c r="E225" s="17" t="n"/>
      <c r="F225" s="5" t="n"/>
      <c r="G225" s="9">
        <f>IF(OR(E225="",F225=""),"",IFERROR(ROUND(E225*VLOOKUP(F225,MWST_Tabelle,2,FALSE)/(100+VLOOKUP(F225,MWST_Tabelle,2,FALSE)),2),""))</f>
        <v/>
      </c>
      <c r="H225" s="5" t="n"/>
    </row>
    <row r="226">
      <c r="A226" s="16" t="n"/>
      <c r="B226" s="5" t="n"/>
      <c r="C226" s="5" t="n"/>
      <c r="D226" s="5" t="n"/>
      <c r="E226" s="17" t="n"/>
      <c r="F226" s="5" t="n"/>
      <c r="G226" s="9">
        <f>IF(OR(E226="",F226=""),"",IFERROR(ROUND(E226*VLOOKUP(F226,MWST_Tabelle,2,FALSE)/(100+VLOOKUP(F226,MWST_Tabelle,2,FALSE)),2),""))</f>
        <v/>
      </c>
      <c r="H226" s="5" t="n"/>
    </row>
    <row r="227">
      <c r="A227" s="16" t="n"/>
      <c r="B227" s="5" t="n"/>
      <c r="C227" s="5" t="n"/>
      <c r="D227" s="5" t="n"/>
      <c r="E227" s="17" t="n"/>
      <c r="F227" s="5" t="n"/>
      <c r="G227" s="9">
        <f>IF(OR(E227="",F227=""),"",IFERROR(ROUND(E227*VLOOKUP(F227,MWST_Tabelle,2,FALSE)/(100+VLOOKUP(F227,MWST_Tabelle,2,FALSE)),2),""))</f>
        <v/>
      </c>
      <c r="H227" s="5" t="n"/>
    </row>
    <row r="228">
      <c r="A228" s="16" t="n"/>
      <c r="B228" s="5" t="n"/>
      <c r="C228" s="5" t="n"/>
      <c r="D228" s="5" t="n"/>
      <c r="E228" s="17" t="n"/>
      <c r="F228" s="5" t="n"/>
      <c r="G228" s="9">
        <f>IF(OR(E228="",F228=""),"",IFERROR(ROUND(E228*VLOOKUP(F228,MWST_Tabelle,2,FALSE)/(100+VLOOKUP(F228,MWST_Tabelle,2,FALSE)),2),""))</f>
        <v/>
      </c>
      <c r="H228" s="5" t="n"/>
    </row>
    <row r="229">
      <c r="A229" s="16" t="n"/>
      <c r="B229" s="5" t="n"/>
      <c r="C229" s="5" t="n"/>
      <c r="D229" s="5" t="n"/>
      <c r="E229" s="17" t="n"/>
      <c r="F229" s="5" t="n"/>
      <c r="G229" s="9">
        <f>IF(OR(E229="",F229=""),"",IFERROR(ROUND(E229*VLOOKUP(F229,MWST_Tabelle,2,FALSE)/(100+VLOOKUP(F229,MWST_Tabelle,2,FALSE)),2),""))</f>
        <v/>
      </c>
      <c r="H229" s="5" t="n"/>
    </row>
    <row r="230">
      <c r="A230" s="16" t="n"/>
      <c r="B230" s="5" t="n"/>
      <c r="C230" s="5" t="n"/>
      <c r="D230" s="5" t="n"/>
      <c r="E230" s="17" t="n"/>
      <c r="F230" s="5" t="n"/>
      <c r="G230" s="9">
        <f>IF(OR(E230="",F230=""),"",IFERROR(ROUND(E230*VLOOKUP(F230,MWST_Tabelle,2,FALSE)/(100+VLOOKUP(F230,MWST_Tabelle,2,FALSE)),2),""))</f>
        <v/>
      </c>
      <c r="H230" s="5" t="n"/>
    </row>
    <row r="231">
      <c r="A231" s="16" t="n"/>
      <c r="B231" s="5" t="n"/>
      <c r="C231" s="5" t="n"/>
      <c r="D231" s="5" t="n"/>
      <c r="E231" s="17" t="n"/>
      <c r="F231" s="5" t="n"/>
      <c r="G231" s="9">
        <f>IF(OR(E231="",F231=""),"",IFERROR(ROUND(E231*VLOOKUP(F231,MWST_Tabelle,2,FALSE)/(100+VLOOKUP(F231,MWST_Tabelle,2,FALSE)),2),""))</f>
        <v/>
      </c>
      <c r="H231" s="5" t="n"/>
    </row>
    <row r="232">
      <c r="A232" s="16" t="n"/>
      <c r="B232" s="5" t="n"/>
      <c r="C232" s="5" t="n"/>
      <c r="D232" s="5" t="n"/>
      <c r="E232" s="17" t="n"/>
      <c r="F232" s="5" t="n"/>
      <c r="G232" s="9">
        <f>IF(OR(E232="",F232=""),"",IFERROR(ROUND(E232*VLOOKUP(F232,MWST_Tabelle,2,FALSE)/(100+VLOOKUP(F232,MWST_Tabelle,2,FALSE)),2),""))</f>
        <v/>
      </c>
      <c r="H232" s="5" t="n"/>
    </row>
    <row r="233">
      <c r="A233" s="16" t="n"/>
      <c r="B233" s="5" t="n"/>
      <c r="C233" s="5" t="n"/>
      <c r="D233" s="5" t="n"/>
      <c r="E233" s="17" t="n"/>
      <c r="F233" s="5" t="n"/>
      <c r="G233" s="9">
        <f>IF(OR(E233="",F233=""),"",IFERROR(ROUND(E233*VLOOKUP(F233,MWST_Tabelle,2,FALSE)/(100+VLOOKUP(F233,MWST_Tabelle,2,FALSE)),2),""))</f>
        <v/>
      </c>
      <c r="H233" s="5" t="n"/>
    </row>
    <row r="234">
      <c r="A234" s="16" t="n"/>
      <c r="B234" s="5" t="n"/>
      <c r="C234" s="5" t="n"/>
      <c r="D234" s="5" t="n"/>
      <c r="E234" s="17" t="n"/>
      <c r="F234" s="5" t="n"/>
      <c r="G234" s="9">
        <f>IF(OR(E234="",F234=""),"",IFERROR(ROUND(E234*VLOOKUP(F234,MWST_Tabelle,2,FALSE)/(100+VLOOKUP(F234,MWST_Tabelle,2,FALSE)),2),""))</f>
        <v/>
      </c>
      <c r="H234" s="5" t="n"/>
    </row>
    <row r="235">
      <c r="A235" s="16" t="n"/>
      <c r="B235" s="5" t="n"/>
      <c r="C235" s="5" t="n"/>
      <c r="D235" s="5" t="n"/>
      <c r="E235" s="17" t="n"/>
      <c r="F235" s="5" t="n"/>
      <c r="G235" s="9">
        <f>IF(OR(E235="",F235=""),"",IFERROR(ROUND(E235*VLOOKUP(F235,MWST_Tabelle,2,FALSE)/(100+VLOOKUP(F235,MWST_Tabelle,2,FALSE)),2),""))</f>
        <v/>
      </c>
      <c r="H235" s="5" t="n"/>
    </row>
    <row r="236">
      <c r="A236" s="16" t="n"/>
      <c r="B236" s="5" t="n"/>
      <c r="C236" s="5" t="n"/>
      <c r="D236" s="5" t="n"/>
      <c r="E236" s="17" t="n"/>
      <c r="F236" s="5" t="n"/>
      <c r="G236" s="9">
        <f>IF(OR(E236="",F236=""),"",IFERROR(ROUND(E236*VLOOKUP(F236,MWST_Tabelle,2,FALSE)/(100+VLOOKUP(F236,MWST_Tabelle,2,FALSE)),2),""))</f>
        <v/>
      </c>
      <c r="H236" s="5" t="n"/>
    </row>
    <row r="237">
      <c r="A237" s="16" t="n"/>
      <c r="B237" s="5" t="n"/>
      <c r="C237" s="5" t="n"/>
      <c r="D237" s="5" t="n"/>
      <c r="E237" s="17" t="n"/>
      <c r="F237" s="5" t="n"/>
      <c r="G237" s="9">
        <f>IF(OR(E237="",F237=""),"",IFERROR(ROUND(E237*VLOOKUP(F237,MWST_Tabelle,2,FALSE)/(100+VLOOKUP(F237,MWST_Tabelle,2,FALSE)),2),""))</f>
        <v/>
      </c>
      <c r="H237" s="5" t="n"/>
    </row>
    <row r="238">
      <c r="A238" s="16" t="n"/>
      <c r="B238" s="5" t="n"/>
      <c r="C238" s="5" t="n"/>
      <c r="D238" s="5" t="n"/>
      <c r="E238" s="17" t="n"/>
      <c r="F238" s="5" t="n"/>
      <c r="G238" s="9">
        <f>IF(OR(E238="",F238=""),"",IFERROR(ROUND(E238*VLOOKUP(F238,MWST_Tabelle,2,FALSE)/(100+VLOOKUP(F238,MWST_Tabelle,2,FALSE)),2),""))</f>
        <v/>
      </c>
      <c r="H238" s="5" t="n"/>
    </row>
    <row r="239">
      <c r="A239" s="16" t="n"/>
      <c r="B239" s="5" t="n"/>
      <c r="C239" s="5" t="n"/>
      <c r="D239" s="5" t="n"/>
      <c r="E239" s="17" t="n"/>
      <c r="F239" s="5" t="n"/>
      <c r="G239" s="9">
        <f>IF(OR(E239="",F239=""),"",IFERROR(ROUND(E239*VLOOKUP(F239,MWST_Tabelle,2,FALSE)/(100+VLOOKUP(F239,MWST_Tabelle,2,FALSE)),2),""))</f>
        <v/>
      </c>
      <c r="H239" s="5" t="n"/>
    </row>
    <row r="240">
      <c r="A240" s="16" t="n"/>
      <c r="B240" s="5" t="n"/>
      <c r="C240" s="5" t="n"/>
      <c r="D240" s="5" t="n"/>
      <c r="E240" s="17" t="n"/>
      <c r="F240" s="5" t="n"/>
      <c r="G240" s="9">
        <f>IF(OR(E240="",F240=""),"",IFERROR(ROUND(E240*VLOOKUP(F240,MWST_Tabelle,2,FALSE)/(100+VLOOKUP(F240,MWST_Tabelle,2,FALSE)),2),""))</f>
        <v/>
      </c>
      <c r="H240" s="5" t="n"/>
    </row>
    <row r="241">
      <c r="A241" s="16" t="n"/>
      <c r="B241" s="5" t="n"/>
      <c r="C241" s="5" t="n"/>
      <c r="D241" s="5" t="n"/>
      <c r="E241" s="17" t="n"/>
      <c r="F241" s="5" t="n"/>
      <c r="G241" s="9">
        <f>IF(OR(E241="",F241=""),"",IFERROR(ROUND(E241*VLOOKUP(F241,MWST_Tabelle,2,FALSE)/(100+VLOOKUP(F241,MWST_Tabelle,2,FALSE)),2),""))</f>
        <v/>
      </c>
      <c r="H241" s="5" t="n"/>
    </row>
    <row r="242">
      <c r="A242" s="16" t="n"/>
      <c r="B242" s="5" t="n"/>
      <c r="C242" s="5" t="n"/>
      <c r="D242" s="5" t="n"/>
      <c r="E242" s="17" t="n"/>
      <c r="F242" s="5" t="n"/>
      <c r="G242" s="9">
        <f>IF(OR(E242="",F242=""),"",IFERROR(ROUND(E242*VLOOKUP(F242,MWST_Tabelle,2,FALSE)/(100+VLOOKUP(F242,MWST_Tabelle,2,FALSE)),2),""))</f>
        <v/>
      </c>
      <c r="H242" s="5" t="n"/>
    </row>
    <row r="243">
      <c r="A243" s="16" t="n"/>
      <c r="B243" s="5" t="n"/>
      <c r="C243" s="5" t="n"/>
      <c r="D243" s="5" t="n"/>
      <c r="E243" s="17" t="n"/>
      <c r="F243" s="5" t="n"/>
      <c r="G243" s="9">
        <f>IF(OR(E243="",F243=""),"",IFERROR(ROUND(E243*VLOOKUP(F243,MWST_Tabelle,2,FALSE)/(100+VLOOKUP(F243,MWST_Tabelle,2,FALSE)),2),""))</f>
        <v/>
      </c>
      <c r="H243" s="5" t="n"/>
    </row>
    <row r="244">
      <c r="A244" s="16" t="n"/>
      <c r="B244" s="5" t="n"/>
      <c r="C244" s="5" t="n"/>
      <c r="D244" s="5" t="n"/>
      <c r="E244" s="17" t="n"/>
      <c r="F244" s="5" t="n"/>
      <c r="G244" s="9">
        <f>IF(OR(E244="",F244=""),"",IFERROR(ROUND(E244*VLOOKUP(F244,MWST_Tabelle,2,FALSE)/(100+VLOOKUP(F244,MWST_Tabelle,2,FALSE)),2),""))</f>
        <v/>
      </c>
      <c r="H244" s="5" t="n"/>
    </row>
    <row r="245">
      <c r="A245" s="16" t="n"/>
      <c r="B245" s="5" t="n"/>
      <c r="C245" s="5" t="n"/>
      <c r="D245" s="5" t="n"/>
      <c r="E245" s="17" t="n"/>
      <c r="F245" s="5" t="n"/>
      <c r="G245" s="9">
        <f>IF(OR(E245="",F245=""),"",IFERROR(ROUND(E245*VLOOKUP(F245,MWST_Tabelle,2,FALSE)/(100+VLOOKUP(F245,MWST_Tabelle,2,FALSE)),2),""))</f>
        <v/>
      </c>
      <c r="H245" s="5" t="n"/>
    </row>
    <row r="246">
      <c r="A246" s="16" t="n"/>
      <c r="B246" s="5" t="n"/>
      <c r="C246" s="5" t="n"/>
      <c r="D246" s="5" t="n"/>
      <c r="E246" s="17" t="n"/>
      <c r="F246" s="5" t="n"/>
      <c r="G246" s="9">
        <f>IF(OR(E246="",F246=""),"",IFERROR(ROUND(E246*VLOOKUP(F246,MWST_Tabelle,2,FALSE)/(100+VLOOKUP(F246,MWST_Tabelle,2,FALSE)),2),""))</f>
        <v/>
      </c>
      <c r="H246" s="5" t="n"/>
    </row>
    <row r="247">
      <c r="A247" s="16" t="n"/>
      <c r="B247" s="5" t="n"/>
      <c r="C247" s="5" t="n"/>
      <c r="D247" s="5" t="n"/>
      <c r="E247" s="17" t="n"/>
      <c r="F247" s="5" t="n"/>
      <c r="G247" s="9">
        <f>IF(OR(E247="",F247=""),"",IFERROR(ROUND(E247*VLOOKUP(F247,MWST_Tabelle,2,FALSE)/(100+VLOOKUP(F247,MWST_Tabelle,2,FALSE)),2),""))</f>
        <v/>
      </c>
      <c r="H247" s="5" t="n"/>
    </row>
    <row r="248">
      <c r="A248" s="16" t="n"/>
      <c r="B248" s="5" t="n"/>
      <c r="C248" s="5" t="n"/>
      <c r="D248" s="5" t="n"/>
      <c r="E248" s="17" t="n"/>
      <c r="F248" s="5" t="n"/>
      <c r="G248" s="9">
        <f>IF(OR(E248="",F248=""),"",IFERROR(ROUND(E248*VLOOKUP(F248,MWST_Tabelle,2,FALSE)/(100+VLOOKUP(F248,MWST_Tabelle,2,FALSE)),2),""))</f>
        <v/>
      </c>
      <c r="H248" s="5" t="n"/>
    </row>
    <row r="249">
      <c r="A249" s="16" t="n"/>
      <c r="B249" s="5" t="n"/>
      <c r="C249" s="5" t="n"/>
      <c r="D249" s="5" t="n"/>
      <c r="E249" s="17" t="n"/>
      <c r="F249" s="5" t="n"/>
      <c r="G249" s="9">
        <f>IF(OR(E249="",F249=""),"",IFERROR(ROUND(E249*VLOOKUP(F249,MWST_Tabelle,2,FALSE)/(100+VLOOKUP(F249,MWST_Tabelle,2,FALSE)),2),""))</f>
        <v/>
      </c>
      <c r="H249" s="5" t="n"/>
    </row>
    <row r="250">
      <c r="A250" s="16" t="n"/>
      <c r="B250" s="5" t="n"/>
      <c r="C250" s="5" t="n"/>
      <c r="D250" s="5" t="n"/>
      <c r="E250" s="17" t="n"/>
      <c r="F250" s="5" t="n"/>
      <c r="G250" s="9">
        <f>IF(OR(E250="",F250=""),"",IFERROR(ROUND(E250*VLOOKUP(F250,MWST_Tabelle,2,FALSE)/(100+VLOOKUP(F250,MWST_Tabelle,2,FALSE)),2),""))</f>
        <v/>
      </c>
      <c r="H250" s="5" t="n"/>
    </row>
    <row r="251">
      <c r="A251" s="16" t="n"/>
      <c r="B251" s="5" t="n"/>
      <c r="C251" s="5" t="n"/>
      <c r="D251" s="5" t="n"/>
      <c r="E251" s="17" t="n"/>
      <c r="F251" s="5" t="n"/>
      <c r="G251" s="9">
        <f>IF(OR(E251="",F251=""),"",IFERROR(ROUND(E251*VLOOKUP(F251,MWST_Tabelle,2,FALSE)/(100+VLOOKUP(F251,MWST_Tabelle,2,FALSE)),2),""))</f>
        <v/>
      </c>
      <c r="H251" s="5" t="n"/>
    </row>
    <row r="252">
      <c r="A252" s="16" t="n"/>
      <c r="B252" s="5" t="n"/>
      <c r="C252" s="5" t="n"/>
      <c r="D252" s="5" t="n"/>
      <c r="E252" s="17" t="n"/>
      <c r="F252" s="5" t="n"/>
      <c r="G252" s="9">
        <f>IF(OR(E252="",F252=""),"",IFERROR(ROUND(E252*VLOOKUP(F252,MWST_Tabelle,2,FALSE)/(100+VLOOKUP(F252,MWST_Tabelle,2,FALSE)),2),""))</f>
        <v/>
      </c>
      <c r="H252" s="5" t="n"/>
    </row>
    <row r="253">
      <c r="A253" s="16" t="n"/>
      <c r="B253" s="5" t="n"/>
      <c r="C253" s="5" t="n"/>
      <c r="D253" s="5" t="n"/>
      <c r="E253" s="17" t="n"/>
      <c r="F253" s="5" t="n"/>
      <c r="G253" s="9">
        <f>IF(OR(E253="",F253=""),"",IFERROR(ROUND(E253*VLOOKUP(F253,MWST_Tabelle,2,FALSE)/(100+VLOOKUP(F253,MWST_Tabelle,2,FALSE)),2),""))</f>
        <v/>
      </c>
      <c r="H253" s="5" t="n"/>
    </row>
    <row r="254">
      <c r="A254" s="16" t="n"/>
      <c r="B254" s="5" t="n"/>
      <c r="C254" s="5" t="n"/>
      <c r="D254" s="5" t="n"/>
      <c r="E254" s="17" t="n"/>
      <c r="F254" s="5" t="n"/>
      <c r="G254" s="9">
        <f>IF(OR(E254="",F254=""),"",IFERROR(ROUND(E254*VLOOKUP(F254,MWST_Tabelle,2,FALSE)/(100+VLOOKUP(F254,MWST_Tabelle,2,FALSE)),2),""))</f>
        <v/>
      </c>
      <c r="H254" s="5" t="n"/>
    </row>
    <row r="255">
      <c r="A255" s="16" t="n"/>
      <c r="B255" s="5" t="n"/>
      <c r="C255" s="5" t="n"/>
      <c r="D255" s="5" t="n"/>
      <c r="E255" s="17" t="n"/>
      <c r="F255" s="5" t="n"/>
      <c r="G255" s="9">
        <f>IF(OR(E255="",F255=""),"",IFERROR(ROUND(E255*VLOOKUP(F255,MWST_Tabelle,2,FALSE)/(100+VLOOKUP(F255,MWST_Tabelle,2,FALSE)),2),""))</f>
        <v/>
      </c>
      <c r="H255" s="5" t="n"/>
    </row>
    <row r="256">
      <c r="A256" s="16" t="n"/>
      <c r="B256" s="5" t="n"/>
      <c r="C256" s="5" t="n"/>
      <c r="D256" s="5" t="n"/>
      <c r="E256" s="17" t="n"/>
      <c r="F256" s="5" t="n"/>
      <c r="G256" s="9">
        <f>IF(OR(E256="",F256=""),"",IFERROR(ROUND(E256*VLOOKUP(F256,MWST_Tabelle,2,FALSE)/(100+VLOOKUP(F256,MWST_Tabelle,2,FALSE)),2),""))</f>
        <v/>
      </c>
      <c r="H256" s="5" t="n"/>
    </row>
    <row r="257">
      <c r="A257" s="16" t="n"/>
      <c r="B257" s="5" t="n"/>
      <c r="C257" s="5" t="n"/>
      <c r="D257" s="5" t="n"/>
      <c r="E257" s="17" t="n"/>
      <c r="F257" s="5" t="n"/>
      <c r="G257" s="9">
        <f>IF(OR(E257="",F257=""),"",IFERROR(ROUND(E257*VLOOKUP(F257,MWST_Tabelle,2,FALSE)/(100+VLOOKUP(F257,MWST_Tabelle,2,FALSE)),2),""))</f>
        <v/>
      </c>
      <c r="H257" s="5" t="n"/>
    </row>
    <row r="258">
      <c r="A258" s="16" t="n"/>
      <c r="B258" s="5" t="n"/>
      <c r="C258" s="5" t="n"/>
      <c r="D258" s="5" t="n"/>
      <c r="E258" s="17" t="n"/>
      <c r="F258" s="5" t="n"/>
      <c r="G258" s="9">
        <f>IF(OR(E258="",F258=""),"",IFERROR(ROUND(E258*VLOOKUP(F258,MWST_Tabelle,2,FALSE)/(100+VLOOKUP(F258,MWST_Tabelle,2,FALSE)),2),""))</f>
        <v/>
      </c>
      <c r="H258" s="5" t="n"/>
    </row>
    <row r="259">
      <c r="A259" s="16" t="n"/>
      <c r="B259" s="5" t="n"/>
      <c r="C259" s="5" t="n"/>
      <c r="D259" s="5" t="n"/>
      <c r="E259" s="17" t="n"/>
      <c r="F259" s="5" t="n"/>
      <c r="G259" s="9">
        <f>IF(OR(E259="",F259=""),"",IFERROR(ROUND(E259*VLOOKUP(F259,MWST_Tabelle,2,FALSE)/(100+VLOOKUP(F259,MWST_Tabelle,2,FALSE)),2),""))</f>
        <v/>
      </c>
      <c r="H259" s="5" t="n"/>
    </row>
    <row r="260">
      <c r="A260" s="16" t="n"/>
      <c r="B260" s="5" t="n"/>
      <c r="C260" s="5" t="n"/>
      <c r="D260" s="5" t="n"/>
      <c r="E260" s="17" t="n"/>
      <c r="F260" s="5" t="n"/>
      <c r="G260" s="9">
        <f>IF(OR(E260="",F260=""),"",IFERROR(ROUND(E260*VLOOKUP(F260,MWST_Tabelle,2,FALSE)/(100+VLOOKUP(F260,MWST_Tabelle,2,FALSE)),2),""))</f>
        <v/>
      </c>
      <c r="H260" s="5" t="n"/>
    </row>
    <row r="261">
      <c r="A261" s="16" t="n"/>
      <c r="B261" s="5" t="n"/>
      <c r="C261" s="5" t="n"/>
      <c r="D261" s="5" t="n"/>
      <c r="E261" s="17" t="n"/>
      <c r="F261" s="5" t="n"/>
      <c r="G261" s="9">
        <f>IF(OR(E261="",F261=""),"",IFERROR(ROUND(E261*VLOOKUP(F261,MWST_Tabelle,2,FALSE)/(100+VLOOKUP(F261,MWST_Tabelle,2,FALSE)),2),""))</f>
        <v/>
      </c>
      <c r="H261" s="5" t="n"/>
    </row>
    <row r="262">
      <c r="A262" s="16" t="n"/>
      <c r="B262" s="5" t="n"/>
      <c r="C262" s="5" t="n"/>
      <c r="D262" s="5" t="n"/>
      <c r="E262" s="17" t="n"/>
      <c r="F262" s="5" t="n"/>
      <c r="G262" s="9">
        <f>IF(OR(E262="",F262=""),"",IFERROR(ROUND(E262*VLOOKUP(F262,MWST_Tabelle,2,FALSE)/(100+VLOOKUP(F262,MWST_Tabelle,2,FALSE)),2),""))</f>
        <v/>
      </c>
      <c r="H262" s="5" t="n"/>
    </row>
    <row r="263">
      <c r="A263" s="16" t="n"/>
      <c r="B263" s="5" t="n"/>
      <c r="C263" s="5" t="n"/>
      <c r="D263" s="5" t="n"/>
      <c r="E263" s="17" t="n"/>
      <c r="F263" s="5" t="n"/>
      <c r="G263" s="9">
        <f>IF(OR(E263="",F263=""),"",IFERROR(ROUND(E263*VLOOKUP(F263,MWST_Tabelle,2,FALSE)/(100+VLOOKUP(F263,MWST_Tabelle,2,FALSE)),2),""))</f>
        <v/>
      </c>
      <c r="H263" s="5" t="n"/>
    </row>
    <row r="264">
      <c r="A264" s="16" t="n"/>
      <c r="B264" s="5" t="n"/>
      <c r="C264" s="5" t="n"/>
      <c r="D264" s="5" t="n"/>
      <c r="E264" s="17" t="n"/>
      <c r="F264" s="5" t="n"/>
      <c r="G264" s="9">
        <f>IF(OR(E264="",F264=""),"",IFERROR(ROUND(E264*VLOOKUP(F264,MWST_Tabelle,2,FALSE)/(100+VLOOKUP(F264,MWST_Tabelle,2,FALSE)),2),""))</f>
        <v/>
      </c>
      <c r="H264" s="5" t="n"/>
    </row>
    <row r="265">
      <c r="A265" s="16" t="n"/>
      <c r="B265" s="5" t="n"/>
      <c r="C265" s="5" t="n"/>
      <c r="D265" s="5" t="n"/>
      <c r="E265" s="17" t="n"/>
      <c r="F265" s="5" t="n"/>
      <c r="G265" s="9">
        <f>IF(OR(E265="",F265=""),"",IFERROR(ROUND(E265*VLOOKUP(F265,MWST_Tabelle,2,FALSE)/(100+VLOOKUP(F265,MWST_Tabelle,2,FALSE)),2),""))</f>
        <v/>
      </c>
      <c r="H265" s="5" t="n"/>
    </row>
    <row r="266">
      <c r="A266" s="16" t="n"/>
      <c r="B266" s="5" t="n"/>
      <c r="C266" s="5" t="n"/>
      <c r="D266" s="5" t="n"/>
      <c r="E266" s="17" t="n"/>
      <c r="F266" s="5" t="n"/>
      <c r="G266" s="9">
        <f>IF(OR(E266="",F266=""),"",IFERROR(ROUND(E266*VLOOKUP(F266,MWST_Tabelle,2,FALSE)/(100+VLOOKUP(F266,MWST_Tabelle,2,FALSE)),2),""))</f>
        <v/>
      </c>
      <c r="H266" s="5" t="n"/>
    </row>
    <row r="267">
      <c r="A267" s="16" t="n"/>
      <c r="B267" s="5" t="n"/>
      <c r="C267" s="5" t="n"/>
      <c r="D267" s="5" t="n"/>
      <c r="E267" s="17" t="n"/>
      <c r="F267" s="5" t="n"/>
      <c r="G267" s="9">
        <f>IF(OR(E267="",F267=""),"",IFERROR(ROUND(E267*VLOOKUP(F267,MWST_Tabelle,2,FALSE)/(100+VLOOKUP(F267,MWST_Tabelle,2,FALSE)),2),""))</f>
        <v/>
      </c>
      <c r="H267" s="5" t="n"/>
    </row>
    <row r="268">
      <c r="A268" s="16" t="n"/>
      <c r="B268" s="5" t="n"/>
      <c r="C268" s="5" t="n"/>
      <c r="D268" s="5" t="n"/>
      <c r="E268" s="17" t="n"/>
      <c r="F268" s="5" t="n"/>
      <c r="G268" s="9">
        <f>IF(OR(E268="",F268=""),"",IFERROR(ROUND(E268*VLOOKUP(F268,MWST_Tabelle,2,FALSE)/(100+VLOOKUP(F268,MWST_Tabelle,2,FALSE)),2),""))</f>
        <v/>
      </c>
      <c r="H268" s="5" t="n"/>
    </row>
    <row r="269">
      <c r="A269" s="16" t="n"/>
      <c r="B269" s="5" t="n"/>
      <c r="C269" s="5" t="n"/>
      <c r="D269" s="5" t="n"/>
      <c r="E269" s="17" t="n"/>
      <c r="F269" s="5" t="n"/>
      <c r="G269" s="9">
        <f>IF(OR(E269="",F269=""),"",IFERROR(ROUND(E269*VLOOKUP(F269,MWST_Tabelle,2,FALSE)/(100+VLOOKUP(F269,MWST_Tabelle,2,FALSE)),2),""))</f>
        <v/>
      </c>
      <c r="H269" s="5" t="n"/>
    </row>
    <row r="270">
      <c r="A270" s="16" t="n"/>
      <c r="B270" s="5" t="n"/>
      <c r="C270" s="5" t="n"/>
      <c r="D270" s="5" t="n"/>
      <c r="E270" s="17" t="n"/>
      <c r="F270" s="5" t="n"/>
      <c r="G270" s="9">
        <f>IF(OR(E270="",F270=""),"",IFERROR(ROUND(E270*VLOOKUP(F270,MWST_Tabelle,2,FALSE)/(100+VLOOKUP(F270,MWST_Tabelle,2,FALSE)),2),""))</f>
        <v/>
      </c>
      <c r="H270" s="5" t="n"/>
    </row>
    <row r="271">
      <c r="A271" s="16" t="n"/>
      <c r="B271" s="5" t="n"/>
      <c r="C271" s="5" t="n"/>
      <c r="D271" s="5" t="n"/>
      <c r="E271" s="17" t="n"/>
      <c r="F271" s="5" t="n"/>
      <c r="G271" s="9">
        <f>IF(OR(E271="",F271=""),"",IFERROR(ROUND(E271*VLOOKUP(F271,MWST_Tabelle,2,FALSE)/(100+VLOOKUP(F271,MWST_Tabelle,2,FALSE)),2),""))</f>
        <v/>
      </c>
      <c r="H271" s="5" t="n"/>
    </row>
    <row r="272">
      <c r="A272" s="16" t="n"/>
      <c r="B272" s="5" t="n"/>
      <c r="C272" s="5" t="n"/>
      <c r="D272" s="5" t="n"/>
      <c r="E272" s="17" t="n"/>
      <c r="F272" s="5" t="n"/>
      <c r="G272" s="9">
        <f>IF(OR(E272="",F272=""),"",IFERROR(ROUND(E272*VLOOKUP(F272,MWST_Tabelle,2,FALSE)/(100+VLOOKUP(F272,MWST_Tabelle,2,FALSE)),2),""))</f>
        <v/>
      </c>
      <c r="H272" s="5" t="n"/>
    </row>
    <row r="273">
      <c r="A273" s="16" t="n"/>
      <c r="B273" s="5" t="n"/>
      <c r="C273" s="5" t="n"/>
      <c r="D273" s="5" t="n"/>
      <c r="E273" s="17" t="n"/>
      <c r="F273" s="5" t="n"/>
      <c r="G273" s="9">
        <f>IF(OR(E273="",F273=""),"",IFERROR(ROUND(E273*VLOOKUP(F273,MWST_Tabelle,2,FALSE)/(100+VLOOKUP(F273,MWST_Tabelle,2,FALSE)),2),""))</f>
        <v/>
      </c>
      <c r="H273" s="5" t="n"/>
    </row>
    <row r="274">
      <c r="A274" s="16" t="n"/>
      <c r="B274" s="5" t="n"/>
      <c r="C274" s="5" t="n"/>
      <c r="D274" s="5" t="n"/>
      <c r="E274" s="17" t="n"/>
      <c r="F274" s="5" t="n"/>
      <c r="G274" s="9">
        <f>IF(OR(E274="",F274=""),"",IFERROR(ROUND(E274*VLOOKUP(F274,MWST_Tabelle,2,FALSE)/(100+VLOOKUP(F274,MWST_Tabelle,2,FALSE)),2),""))</f>
        <v/>
      </c>
      <c r="H274" s="5" t="n"/>
    </row>
    <row r="275">
      <c r="A275" s="16" t="n"/>
      <c r="B275" s="5" t="n"/>
      <c r="C275" s="5" t="n"/>
      <c r="D275" s="5" t="n"/>
      <c r="E275" s="17" t="n"/>
      <c r="F275" s="5" t="n"/>
      <c r="G275" s="9">
        <f>IF(OR(E275="",F275=""),"",IFERROR(ROUND(E275*VLOOKUP(F275,MWST_Tabelle,2,FALSE)/(100+VLOOKUP(F275,MWST_Tabelle,2,FALSE)),2),""))</f>
        <v/>
      </c>
      <c r="H275" s="5" t="n"/>
    </row>
    <row r="276">
      <c r="A276" s="16" t="n"/>
      <c r="B276" s="5" t="n"/>
      <c r="C276" s="5" t="n"/>
      <c r="D276" s="5" t="n"/>
      <c r="E276" s="17" t="n"/>
      <c r="F276" s="5" t="n"/>
      <c r="G276" s="9">
        <f>IF(OR(E276="",F276=""),"",IFERROR(ROUND(E276*VLOOKUP(F276,MWST_Tabelle,2,FALSE)/(100+VLOOKUP(F276,MWST_Tabelle,2,FALSE)),2),""))</f>
        <v/>
      </c>
      <c r="H276" s="5" t="n"/>
    </row>
    <row r="277">
      <c r="A277" s="16" t="n"/>
      <c r="B277" s="5" t="n"/>
      <c r="C277" s="5" t="n"/>
      <c r="D277" s="5" t="n"/>
      <c r="E277" s="17" t="n"/>
      <c r="F277" s="5" t="n"/>
      <c r="G277" s="9">
        <f>IF(OR(E277="",F277=""),"",IFERROR(ROUND(E277*VLOOKUP(F277,MWST_Tabelle,2,FALSE)/(100+VLOOKUP(F277,MWST_Tabelle,2,FALSE)),2),""))</f>
        <v/>
      </c>
      <c r="H277" s="5" t="n"/>
    </row>
    <row r="278">
      <c r="A278" s="16" t="n"/>
      <c r="B278" s="5" t="n"/>
      <c r="C278" s="5" t="n"/>
      <c r="D278" s="5" t="n"/>
      <c r="E278" s="17" t="n"/>
      <c r="F278" s="5" t="n"/>
      <c r="G278" s="9">
        <f>IF(OR(E278="",F278=""),"",IFERROR(ROUND(E278*VLOOKUP(F278,MWST_Tabelle,2,FALSE)/(100+VLOOKUP(F278,MWST_Tabelle,2,FALSE)),2),""))</f>
        <v/>
      </c>
      <c r="H278" s="5" t="n"/>
    </row>
    <row r="279">
      <c r="A279" s="16" t="n"/>
      <c r="B279" s="5" t="n"/>
      <c r="C279" s="5" t="n"/>
      <c r="D279" s="5" t="n"/>
      <c r="E279" s="17" t="n"/>
      <c r="F279" s="5" t="n"/>
      <c r="G279" s="9">
        <f>IF(OR(E279="",F279=""),"",IFERROR(ROUND(E279*VLOOKUP(F279,MWST_Tabelle,2,FALSE)/(100+VLOOKUP(F279,MWST_Tabelle,2,FALSE)),2),""))</f>
        <v/>
      </c>
      <c r="H279" s="5" t="n"/>
    </row>
    <row r="280">
      <c r="A280" s="16" t="n"/>
      <c r="B280" s="5" t="n"/>
      <c r="C280" s="5" t="n"/>
      <c r="D280" s="5" t="n"/>
      <c r="E280" s="17" t="n"/>
      <c r="F280" s="5" t="n"/>
      <c r="G280" s="9">
        <f>IF(OR(E280="",F280=""),"",IFERROR(ROUND(E280*VLOOKUP(F280,MWST_Tabelle,2,FALSE)/(100+VLOOKUP(F280,MWST_Tabelle,2,FALSE)),2),""))</f>
        <v/>
      </c>
      <c r="H280" s="5" t="n"/>
    </row>
    <row r="281">
      <c r="A281" s="16" t="n"/>
      <c r="B281" s="5" t="n"/>
      <c r="C281" s="5" t="n"/>
      <c r="D281" s="5" t="n"/>
      <c r="E281" s="17" t="n"/>
      <c r="F281" s="5" t="n"/>
      <c r="G281" s="9">
        <f>IF(OR(E281="",F281=""),"",IFERROR(ROUND(E281*VLOOKUP(F281,MWST_Tabelle,2,FALSE)/(100+VLOOKUP(F281,MWST_Tabelle,2,FALSE)),2),""))</f>
        <v/>
      </c>
      <c r="H281" s="5" t="n"/>
    </row>
    <row r="282">
      <c r="A282" s="16" t="n"/>
      <c r="B282" s="5" t="n"/>
      <c r="C282" s="5" t="n"/>
      <c r="D282" s="5" t="n"/>
      <c r="E282" s="17" t="n"/>
      <c r="F282" s="5" t="n"/>
      <c r="G282" s="9">
        <f>IF(OR(E282="",F282=""),"",IFERROR(ROUND(E282*VLOOKUP(F282,MWST_Tabelle,2,FALSE)/(100+VLOOKUP(F282,MWST_Tabelle,2,FALSE)),2),""))</f>
        <v/>
      </c>
      <c r="H282" s="5" t="n"/>
    </row>
    <row r="283">
      <c r="A283" s="16" t="n"/>
      <c r="B283" s="5" t="n"/>
      <c r="C283" s="5" t="n"/>
      <c r="D283" s="5" t="n"/>
      <c r="E283" s="17" t="n"/>
      <c r="F283" s="5" t="n"/>
      <c r="G283" s="9">
        <f>IF(OR(E283="",F283=""),"",IFERROR(ROUND(E283*VLOOKUP(F283,MWST_Tabelle,2,FALSE)/(100+VLOOKUP(F283,MWST_Tabelle,2,FALSE)),2),""))</f>
        <v/>
      </c>
      <c r="H283" s="5" t="n"/>
    </row>
    <row r="284">
      <c r="A284" s="16" t="n"/>
      <c r="B284" s="5" t="n"/>
      <c r="C284" s="5" t="n"/>
      <c r="D284" s="5" t="n"/>
      <c r="E284" s="17" t="n"/>
      <c r="F284" s="5" t="n"/>
      <c r="G284" s="9">
        <f>IF(OR(E284="",F284=""),"",IFERROR(ROUND(E284*VLOOKUP(F284,MWST_Tabelle,2,FALSE)/(100+VLOOKUP(F284,MWST_Tabelle,2,FALSE)),2),""))</f>
        <v/>
      </c>
      <c r="H284" s="5" t="n"/>
    </row>
    <row r="285">
      <c r="A285" s="16" t="n"/>
      <c r="B285" s="5" t="n"/>
      <c r="C285" s="5" t="n"/>
      <c r="D285" s="5" t="n"/>
      <c r="E285" s="17" t="n"/>
      <c r="F285" s="5" t="n"/>
      <c r="G285" s="9">
        <f>IF(OR(E285="",F285=""),"",IFERROR(ROUND(E285*VLOOKUP(F285,MWST_Tabelle,2,FALSE)/(100+VLOOKUP(F285,MWST_Tabelle,2,FALSE)),2),""))</f>
        <v/>
      </c>
      <c r="H285" s="5" t="n"/>
    </row>
    <row r="286">
      <c r="A286" s="16" t="n"/>
      <c r="B286" s="5" t="n"/>
      <c r="C286" s="5" t="n"/>
      <c r="D286" s="5" t="n"/>
      <c r="E286" s="17" t="n"/>
      <c r="F286" s="5" t="n"/>
      <c r="G286" s="9">
        <f>IF(OR(E286="",F286=""),"",IFERROR(ROUND(E286*VLOOKUP(F286,MWST_Tabelle,2,FALSE)/(100+VLOOKUP(F286,MWST_Tabelle,2,FALSE)),2),""))</f>
        <v/>
      </c>
      <c r="H286" s="5" t="n"/>
    </row>
    <row r="287">
      <c r="A287" s="16" t="n"/>
      <c r="B287" s="5" t="n"/>
      <c r="C287" s="5" t="n"/>
      <c r="D287" s="5" t="n"/>
      <c r="E287" s="17" t="n"/>
      <c r="F287" s="5" t="n"/>
      <c r="G287" s="9">
        <f>IF(OR(E287="",F287=""),"",IFERROR(ROUND(E287*VLOOKUP(F287,MWST_Tabelle,2,FALSE)/(100+VLOOKUP(F287,MWST_Tabelle,2,FALSE)),2),""))</f>
        <v/>
      </c>
      <c r="H287" s="5" t="n"/>
    </row>
    <row r="288">
      <c r="A288" s="16" t="n"/>
      <c r="B288" s="5" t="n"/>
      <c r="C288" s="5" t="n"/>
      <c r="D288" s="5" t="n"/>
      <c r="E288" s="17" t="n"/>
      <c r="F288" s="5" t="n"/>
      <c r="G288" s="9">
        <f>IF(OR(E288="",F288=""),"",IFERROR(ROUND(E288*VLOOKUP(F288,MWST_Tabelle,2,FALSE)/(100+VLOOKUP(F288,MWST_Tabelle,2,FALSE)),2),""))</f>
        <v/>
      </c>
      <c r="H288" s="5" t="n"/>
    </row>
    <row r="289">
      <c r="A289" s="16" t="n"/>
      <c r="B289" s="5" t="n"/>
      <c r="C289" s="5" t="n"/>
      <c r="D289" s="5" t="n"/>
      <c r="E289" s="17" t="n"/>
      <c r="F289" s="5" t="n"/>
      <c r="G289" s="9">
        <f>IF(OR(E289="",F289=""),"",IFERROR(ROUND(E289*VLOOKUP(F289,MWST_Tabelle,2,FALSE)/(100+VLOOKUP(F289,MWST_Tabelle,2,FALSE)),2),""))</f>
        <v/>
      </c>
      <c r="H289" s="5" t="n"/>
    </row>
    <row r="290">
      <c r="A290" s="16" t="n"/>
      <c r="B290" s="5" t="n"/>
      <c r="C290" s="5" t="n"/>
      <c r="D290" s="5" t="n"/>
      <c r="E290" s="17" t="n"/>
      <c r="F290" s="5" t="n"/>
      <c r="G290" s="9">
        <f>IF(OR(E290="",F290=""),"",IFERROR(ROUND(E290*VLOOKUP(F290,MWST_Tabelle,2,FALSE)/(100+VLOOKUP(F290,MWST_Tabelle,2,FALSE)),2),""))</f>
        <v/>
      </c>
      <c r="H290" s="5" t="n"/>
    </row>
    <row r="291">
      <c r="A291" s="16" t="n"/>
      <c r="B291" s="5" t="n"/>
      <c r="C291" s="5" t="n"/>
      <c r="D291" s="5" t="n"/>
      <c r="E291" s="17" t="n"/>
      <c r="F291" s="5" t="n"/>
      <c r="G291" s="9">
        <f>IF(OR(E291="",F291=""),"",IFERROR(ROUND(E291*VLOOKUP(F291,MWST_Tabelle,2,FALSE)/(100+VLOOKUP(F291,MWST_Tabelle,2,FALSE)),2),""))</f>
        <v/>
      </c>
      <c r="H291" s="5" t="n"/>
    </row>
    <row r="292">
      <c r="A292" s="16" t="n"/>
      <c r="B292" s="5" t="n"/>
      <c r="C292" s="5" t="n"/>
      <c r="D292" s="5" t="n"/>
      <c r="E292" s="17" t="n"/>
      <c r="F292" s="5" t="n"/>
      <c r="G292" s="9">
        <f>IF(OR(E292="",F292=""),"",IFERROR(ROUND(E292*VLOOKUP(F292,MWST_Tabelle,2,FALSE)/(100+VLOOKUP(F292,MWST_Tabelle,2,FALSE)),2),""))</f>
        <v/>
      </c>
      <c r="H292" s="5" t="n"/>
    </row>
    <row r="293">
      <c r="A293" s="16" t="n"/>
      <c r="B293" s="5" t="n"/>
      <c r="C293" s="5" t="n"/>
      <c r="D293" s="5" t="n"/>
      <c r="E293" s="17" t="n"/>
      <c r="F293" s="5" t="n"/>
      <c r="G293" s="9">
        <f>IF(OR(E293="",F293=""),"",IFERROR(ROUND(E293*VLOOKUP(F293,MWST_Tabelle,2,FALSE)/(100+VLOOKUP(F293,MWST_Tabelle,2,FALSE)),2),""))</f>
        <v/>
      </c>
      <c r="H293" s="5" t="n"/>
    </row>
    <row r="294">
      <c r="A294" s="16" t="n"/>
      <c r="B294" s="5" t="n"/>
      <c r="C294" s="5" t="n"/>
      <c r="D294" s="5" t="n"/>
      <c r="E294" s="17" t="n"/>
      <c r="F294" s="5" t="n"/>
      <c r="G294" s="9">
        <f>IF(OR(E294="",F294=""),"",IFERROR(ROUND(E294*VLOOKUP(F294,MWST_Tabelle,2,FALSE)/(100+VLOOKUP(F294,MWST_Tabelle,2,FALSE)),2),""))</f>
        <v/>
      </c>
      <c r="H294" s="5" t="n"/>
    </row>
    <row r="295">
      <c r="A295" s="16" t="n"/>
      <c r="B295" s="5" t="n"/>
      <c r="C295" s="5" t="n"/>
      <c r="D295" s="5" t="n"/>
      <c r="E295" s="17" t="n"/>
      <c r="F295" s="5" t="n"/>
      <c r="G295" s="9">
        <f>IF(OR(E295="",F295=""),"",IFERROR(ROUND(E295*VLOOKUP(F295,MWST_Tabelle,2,FALSE)/(100+VLOOKUP(F295,MWST_Tabelle,2,FALSE)),2),""))</f>
        <v/>
      </c>
      <c r="H295" s="5" t="n"/>
    </row>
    <row r="296">
      <c r="A296" s="16" t="n"/>
      <c r="B296" s="5" t="n"/>
      <c r="C296" s="5" t="n"/>
      <c r="D296" s="5" t="n"/>
      <c r="E296" s="17" t="n"/>
      <c r="F296" s="5" t="n"/>
      <c r="G296" s="9">
        <f>IF(OR(E296="",F296=""),"",IFERROR(ROUND(E296*VLOOKUP(F296,MWST_Tabelle,2,FALSE)/(100+VLOOKUP(F296,MWST_Tabelle,2,FALSE)),2),""))</f>
        <v/>
      </c>
      <c r="H296" s="5" t="n"/>
    </row>
    <row r="297">
      <c r="A297" s="16" t="n"/>
      <c r="B297" s="5" t="n"/>
      <c r="C297" s="5" t="n"/>
      <c r="D297" s="5" t="n"/>
      <c r="E297" s="17" t="n"/>
      <c r="F297" s="5" t="n"/>
      <c r="G297" s="9">
        <f>IF(OR(E297="",F297=""),"",IFERROR(ROUND(E297*VLOOKUP(F297,MWST_Tabelle,2,FALSE)/(100+VLOOKUP(F297,MWST_Tabelle,2,FALSE)),2),""))</f>
        <v/>
      </c>
      <c r="H297" s="5" t="n"/>
    </row>
    <row r="298">
      <c r="A298" s="16" t="n"/>
      <c r="B298" s="5" t="n"/>
      <c r="C298" s="5" t="n"/>
      <c r="D298" s="5" t="n"/>
      <c r="E298" s="17" t="n"/>
      <c r="F298" s="5" t="n"/>
      <c r="G298" s="9">
        <f>IF(OR(E298="",F298=""),"",IFERROR(ROUND(E298*VLOOKUP(F298,MWST_Tabelle,2,FALSE)/(100+VLOOKUP(F298,MWST_Tabelle,2,FALSE)),2),""))</f>
        <v/>
      </c>
      <c r="H298" s="5" t="n"/>
    </row>
    <row r="299">
      <c r="A299" s="16" t="n"/>
      <c r="B299" s="5" t="n"/>
      <c r="C299" s="5" t="n"/>
      <c r="D299" s="5" t="n"/>
      <c r="E299" s="17" t="n"/>
      <c r="F299" s="5" t="n"/>
      <c r="G299" s="9">
        <f>IF(OR(E299="",F299=""),"",IFERROR(ROUND(E299*VLOOKUP(F299,MWST_Tabelle,2,FALSE)/(100+VLOOKUP(F299,MWST_Tabelle,2,FALSE)),2),""))</f>
        <v/>
      </c>
      <c r="H299" s="5" t="n"/>
    </row>
    <row r="300">
      <c r="A300" s="16" t="n"/>
      <c r="B300" s="5" t="n"/>
      <c r="C300" s="5" t="n"/>
      <c r="D300" s="5" t="n"/>
      <c r="E300" s="17" t="n"/>
      <c r="F300" s="5" t="n"/>
      <c r="G300" s="9">
        <f>IF(OR(E300="",F300=""),"",IFERROR(ROUND(E300*VLOOKUP(F300,MWST_Tabelle,2,FALSE)/(100+VLOOKUP(F300,MWST_Tabelle,2,FALSE)),2),""))</f>
        <v/>
      </c>
      <c r="H300" s="5" t="n"/>
    </row>
    <row r="301">
      <c r="A301" s="16" t="n"/>
      <c r="B301" s="5" t="n"/>
      <c r="C301" s="5" t="n"/>
      <c r="D301" s="5" t="n"/>
      <c r="E301" s="17" t="n"/>
      <c r="F301" s="5" t="n"/>
      <c r="G301" s="9">
        <f>IF(OR(E301="",F301=""),"",IFERROR(ROUND(E301*VLOOKUP(F301,MWST_Tabelle,2,FALSE)/(100+VLOOKUP(F301,MWST_Tabelle,2,FALSE)),2),""))</f>
        <v/>
      </c>
      <c r="H301" s="5" t="n"/>
    </row>
    <row r="302">
      <c r="A302" s="16" t="n"/>
      <c r="B302" s="5" t="n"/>
      <c r="C302" s="5" t="n"/>
      <c r="D302" s="5" t="n"/>
      <c r="E302" s="17" t="n"/>
      <c r="F302" s="5" t="n"/>
      <c r="G302" s="9">
        <f>IF(OR(E302="",F302=""),"",IFERROR(ROUND(E302*VLOOKUP(F302,MWST_Tabelle,2,FALSE)/(100+VLOOKUP(F302,MWST_Tabelle,2,FALSE)),2),""))</f>
        <v/>
      </c>
      <c r="H302" s="5" t="n"/>
    </row>
    <row r="303">
      <c r="A303" s="16" t="n"/>
      <c r="B303" s="5" t="n"/>
      <c r="C303" s="5" t="n"/>
      <c r="D303" s="5" t="n"/>
      <c r="E303" s="17" t="n"/>
      <c r="F303" s="5" t="n"/>
      <c r="G303" s="9">
        <f>IF(OR(E303="",F303=""),"",IFERROR(ROUND(E303*VLOOKUP(F303,MWST_Tabelle,2,FALSE)/(100+VLOOKUP(F303,MWST_Tabelle,2,FALSE)),2),""))</f>
        <v/>
      </c>
      <c r="H303" s="5" t="n"/>
    </row>
    <row r="304">
      <c r="A304" s="16" t="n"/>
      <c r="B304" s="5" t="n"/>
      <c r="C304" s="5" t="n"/>
      <c r="D304" s="5" t="n"/>
      <c r="E304" s="17" t="n"/>
      <c r="F304" s="5" t="n"/>
      <c r="G304" s="9">
        <f>IF(OR(E304="",F304=""),"",IFERROR(ROUND(E304*VLOOKUP(F304,MWST_Tabelle,2,FALSE)/(100+VLOOKUP(F304,MWST_Tabelle,2,FALSE)),2),""))</f>
        <v/>
      </c>
      <c r="H304" s="5" t="n"/>
    </row>
    <row r="305">
      <c r="A305" s="16" t="n"/>
      <c r="B305" s="5" t="n"/>
      <c r="C305" s="5" t="n"/>
      <c r="D305" s="5" t="n"/>
      <c r="E305" s="17" t="n"/>
      <c r="F305" s="5" t="n"/>
      <c r="G305" s="9">
        <f>IF(OR(E305="",F305=""),"",IFERROR(ROUND(E305*VLOOKUP(F305,MWST_Tabelle,2,FALSE)/(100+VLOOKUP(F305,MWST_Tabelle,2,FALSE)),2),""))</f>
        <v/>
      </c>
      <c r="H305" s="5" t="n"/>
    </row>
  </sheetData>
  <dataValidations count="2">
    <dataValidation sqref="F6:F305" showDropDown="0" showInputMessage="0" showErrorMessage="1" allowBlank="1" errorTitle="MWST-Satz" error="Bitte einen Wert aus der Liste wählen." promptTitle="MWST-Satz" prompt="Nur bei MWST-Pflicht ausfüllen" type="list">
      <formula1>=MWST_Liste</formula1>
    </dataValidation>
    <dataValidation sqref="H6:H305" showDropDown="0" showInputMessage="0" showErrorMessage="1" allowBlank="1" errorTitle="bar oder Bank" error="Bitte einen Wert aus der Liste wählen." promptTitle="bar oder Bank" prompt="Wie ist das Geld eingegangen?" type="list">
      <formula1>"bar,Bank"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&amp;C&amp;8 &amp;K94A3B8Vorlage: erplight.ch/milchbuechlein-rechnung-schweiz –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22" customWidth="1" min="3" max="3"/>
    <col width="26" customWidth="1" min="4" max="4"/>
    <col width="26" customWidth="1" min="5" max="5"/>
    <col width="14" customWidth="1" min="6" max="6"/>
    <col width="19" customWidth="1" min="7" max="7"/>
    <col width="12" customWidth="1" min="8" max="8"/>
    <col width="10" customWidth="1" min="9" max="9"/>
  </cols>
  <sheetData>
    <row r="1" ht="28" customHeight="1">
      <c r="A1" s="1">
        <f>"Ausgaben "&amp;Jahr</f>
        <v/>
      </c>
    </row>
    <row r="2">
      <c r="A2" s="2" t="inlineStr">
        <is>
          <t>Datum = Tag der Zahlung. «privat» = mit eigenem Geld bezahlt (zählt als Ausgabe und als Privateinlage). Mehrjährige Anschaffungen mit Art «Anschaffung (mehrjährig)».</t>
        </is>
      </c>
    </row>
    <row r="3">
      <c r="E3" s="14" t="inlineStr">
        <is>
          <t>Total</t>
        </is>
      </c>
      <c r="F3" s="15">
        <f>SUM(F6:F405)</f>
        <v/>
      </c>
      <c r="G3" s="14" t="inlineStr">
        <is>
          <t>davon MWST</t>
        </is>
      </c>
      <c r="H3" s="15">
        <f>SUM(H6:H405)</f>
        <v/>
      </c>
    </row>
    <row r="5" ht="26" customHeight="1">
      <c r="A5" s="10" t="inlineStr">
        <is>
          <t>Datum</t>
        </is>
      </c>
      <c r="B5" s="10" t="inlineStr">
        <is>
          <t>Beleg-Nr.</t>
        </is>
      </c>
      <c r="C5" s="10" t="inlineStr">
        <is>
          <t>Lieferant</t>
        </is>
      </c>
      <c r="D5" s="10" t="inlineStr">
        <is>
          <t>Art</t>
        </is>
      </c>
      <c r="E5" s="10" t="inlineStr">
        <is>
          <t>Text</t>
        </is>
      </c>
      <c r="F5" s="11" t="inlineStr">
        <is>
          <t>Betrag CHF</t>
        </is>
      </c>
      <c r="G5" s="10" t="inlineStr">
        <is>
          <t>MWST-Satz</t>
        </is>
      </c>
      <c r="H5" s="11" t="inlineStr">
        <is>
          <t>davon MWST (Vorsteuer)</t>
        </is>
      </c>
      <c r="I5" s="10" t="inlineStr">
        <is>
          <t>bezahlt: bar / Bank / privat</t>
        </is>
      </c>
    </row>
    <row r="6">
      <c r="A6" s="16" t="n"/>
      <c r="B6" s="5" t="n"/>
      <c r="C6" s="5" t="n"/>
      <c r="D6" s="5" t="n"/>
      <c r="E6" s="5" t="n"/>
      <c r="F6" s="17" t="n"/>
      <c r="G6" s="5" t="n"/>
      <c r="H6" s="9">
        <f>IF(OR(F6="",G6=""),"",IFERROR(ROUND(F6*VLOOKUP(G6,MWST_Tabelle,2,FALSE)/(100+VLOOKUP(G6,MWST_Tabelle,2,FALSE)),2),""))</f>
        <v/>
      </c>
      <c r="I6" s="5" t="n"/>
    </row>
    <row r="7">
      <c r="A7" s="16" t="n"/>
      <c r="B7" s="5" t="n"/>
      <c r="C7" s="5" t="n"/>
      <c r="D7" s="5" t="n"/>
      <c r="E7" s="5" t="n"/>
      <c r="F7" s="17" t="n"/>
      <c r="G7" s="5" t="n"/>
      <c r="H7" s="9">
        <f>IF(OR(F7="",G7=""),"",IFERROR(ROUND(F7*VLOOKUP(G7,MWST_Tabelle,2,FALSE)/(100+VLOOKUP(G7,MWST_Tabelle,2,FALSE)),2),""))</f>
        <v/>
      </c>
      <c r="I7" s="5" t="n"/>
    </row>
    <row r="8">
      <c r="A8" s="16" t="n"/>
      <c r="B8" s="5" t="n"/>
      <c r="C8" s="5" t="n"/>
      <c r="D8" s="5" t="n"/>
      <c r="E8" s="5" t="n"/>
      <c r="F8" s="17" t="n"/>
      <c r="G8" s="5" t="n"/>
      <c r="H8" s="9">
        <f>IF(OR(F8="",G8=""),"",IFERROR(ROUND(F8*VLOOKUP(G8,MWST_Tabelle,2,FALSE)/(100+VLOOKUP(G8,MWST_Tabelle,2,FALSE)),2),""))</f>
        <v/>
      </c>
      <c r="I8" s="5" t="n"/>
    </row>
    <row r="9">
      <c r="A9" s="16" t="n"/>
      <c r="B9" s="5" t="n"/>
      <c r="C9" s="5" t="n"/>
      <c r="D9" s="5" t="n"/>
      <c r="E9" s="5" t="n"/>
      <c r="F9" s="17" t="n"/>
      <c r="G9" s="5" t="n"/>
      <c r="H9" s="9">
        <f>IF(OR(F9="",G9=""),"",IFERROR(ROUND(F9*VLOOKUP(G9,MWST_Tabelle,2,FALSE)/(100+VLOOKUP(G9,MWST_Tabelle,2,FALSE)),2),""))</f>
        <v/>
      </c>
      <c r="I9" s="5" t="n"/>
    </row>
    <row r="10">
      <c r="A10" s="16" t="n"/>
      <c r="B10" s="5" t="n"/>
      <c r="C10" s="5" t="n"/>
      <c r="D10" s="5" t="n"/>
      <c r="E10" s="5" t="n"/>
      <c r="F10" s="17" t="n"/>
      <c r="G10" s="5" t="n"/>
      <c r="H10" s="9">
        <f>IF(OR(F10="",G10=""),"",IFERROR(ROUND(F10*VLOOKUP(G10,MWST_Tabelle,2,FALSE)/(100+VLOOKUP(G10,MWST_Tabelle,2,FALSE)),2),""))</f>
        <v/>
      </c>
      <c r="I10" s="5" t="n"/>
    </row>
    <row r="11">
      <c r="A11" s="16" t="n"/>
      <c r="B11" s="5" t="n"/>
      <c r="C11" s="5" t="n"/>
      <c r="D11" s="5" t="n"/>
      <c r="E11" s="5" t="n"/>
      <c r="F11" s="17" t="n"/>
      <c r="G11" s="5" t="n"/>
      <c r="H11" s="9">
        <f>IF(OR(F11="",G11=""),"",IFERROR(ROUND(F11*VLOOKUP(G11,MWST_Tabelle,2,FALSE)/(100+VLOOKUP(G11,MWST_Tabelle,2,FALSE)),2),""))</f>
        <v/>
      </c>
      <c r="I11" s="5" t="n"/>
    </row>
    <row r="12">
      <c r="A12" s="16" t="n"/>
      <c r="B12" s="5" t="n"/>
      <c r="C12" s="5" t="n"/>
      <c r="D12" s="5" t="n"/>
      <c r="E12" s="5" t="n"/>
      <c r="F12" s="17" t="n"/>
      <c r="G12" s="5" t="n"/>
      <c r="H12" s="9">
        <f>IF(OR(F12="",G12=""),"",IFERROR(ROUND(F12*VLOOKUP(G12,MWST_Tabelle,2,FALSE)/(100+VLOOKUP(G12,MWST_Tabelle,2,FALSE)),2),""))</f>
        <v/>
      </c>
      <c r="I12" s="5" t="n"/>
    </row>
    <row r="13">
      <c r="A13" s="16" t="n"/>
      <c r="B13" s="5" t="n"/>
      <c r="C13" s="5" t="n"/>
      <c r="D13" s="5" t="n"/>
      <c r="E13" s="5" t="n"/>
      <c r="F13" s="17" t="n"/>
      <c r="G13" s="5" t="n"/>
      <c r="H13" s="9">
        <f>IF(OR(F13="",G13=""),"",IFERROR(ROUND(F13*VLOOKUP(G13,MWST_Tabelle,2,FALSE)/(100+VLOOKUP(G13,MWST_Tabelle,2,FALSE)),2),""))</f>
        <v/>
      </c>
      <c r="I13" s="5" t="n"/>
    </row>
    <row r="14">
      <c r="A14" s="16" t="n"/>
      <c r="B14" s="5" t="n"/>
      <c r="C14" s="5" t="n"/>
      <c r="D14" s="5" t="n"/>
      <c r="E14" s="5" t="n"/>
      <c r="F14" s="17" t="n"/>
      <c r="G14" s="5" t="n"/>
      <c r="H14" s="9">
        <f>IF(OR(F14="",G14=""),"",IFERROR(ROUND(F14*VLOOKUP(G14,MWST_Tabelle,2,FALSE)/(100+VLOOKUP(G14,MWST_Tabelle,2,FALSE)),2),""))</f>
        <v/>
      </c>
      <c r="I14" s="5" t="n"/>
    </row>
    <row r="15">
      <c r="A15" s="16" t="n"/>
      <c r="B15" s="5" t="n"/>
      <c r="C15" s="5" t="n"/>
      <c r="D15" s="5" t="n"/>
      <c r="E15" s="5" t="n"/>
      <c r="F15" s="17" t="n"/>
      <c r="G15" s="5" t="n"/>
      <c r="H15" s="9">
        <f>IF(OR(F15="",G15=""),"",IFERROR(ROUND(F15*VLOOKUP(G15,MWST_Tabelle,2,FALSE)/(100+VLOOKUP(G15,MWST_Tabelle,2,FALSE)),2),""))</f>
        <v/>
      </c>
      <c r="I15" s="5" t="n"/>
    </row>
    <row r="16">
      <c r="A16" s="16" t="n"/>
      <c r="B16" s="5" t="n"/>
      <c r="C16" s="5" t="n"/>
      <c r="D16" s="5" t="n"/>
      <c r="E16" s="5" t="n"/>
      <c r="F16" s="17" t="n"/>
      <c r="G16" s="5" t="n"/>
      <c r="H16" s="9">
        <f>IF(OR(F16="",G16=""),"",IFERROR(ROUND(F16*VLOOKUP(G16,MWST_Tabelle,2,FALSE)/(100+VLOOKUP(G16,MWST_Tabelle,2,FALSE)),2),""))</f>
        <v/>
      </c>
      <c r="I16" s="5" t="n"/>
    </row>
    <row r="17">
      <c r="A17" s="16" t="n"/>
      <c r="B17" s="5" t="n"/>
      <c r="C17" s="5" t="n"/>
      <c r="D17" s="5" t="n"/>
      <c r="E17" s="5" t="n"/>
      <c r="F17" s="17" t="n"/>
      <c r="G17" s="5" t="n"/>
      <c r="H17" s="9">
        <f>IF(OR(F17="",G17=""),"",IFERROR(ROUND(F17*VLOOKUP(G17,MWST_Tabelle,2,FALSE)/(100+VLOOKUP(G17,MWST_Tabelle,2,FALSE)),2),""))</f>
        <v/>
      </c>
      <c r="I17" s="5" t="n"/>
    </row>
    <row r="18">
      <c r="A18" s="16" t="n"/>
      <c r="B18" s="5" t="n"/>
      <c r="C18" s="5" t="n"/>
      <c r="D18" s="5" t="n"/>
      <c r="E18" s="5" t="n"/>
      <c r="F18" s="17" t="n"/>
      <c r="G18" s="5" t="n"/>
      <c r="H18" s="9">
        <f>IF(OR(F18="",G18=""),"",IFERROR(ROUND(F18*VLOOKUP(G18,MWST_Tabelle,2,FALSE)/(100+VLOOKUP(G18,MWST_Tabelle,2,FALSE)),2),""))</f>
        <v/>
      </c>
      <c r="I18" s="5" t="n"/>
    </row>
    <row r="19">
      <c r="A19" s="16" t="n"/>
      <c r="B19" s="5" t="n"/>
      <c r="C19" s="5" t="n"/>
      <c r="D19" s="5" t="n"/>
      <c r="E19" s="5" t="n"/>
      <c r="F19" s="17" t="n"/>
      <c r="G19" s="5" t="n"/>
      <c r="H19" s="9">
        <f>IF(OR(F19="",G19=""),"",IFERROR(ROUND(F19*VLOOKUP(G19,MWST_Tabelle,2,FALSE)/(100+VLOOKUP(G19,MWST_Tabelle,2,FALSE)),2),""))</f>
        <v/>
      </c>
      <c r="I19" s="5" t="n"/>
    </row>
    <row r="20">
      <c r="A20" s="16" t="n"/>
      <c r="B20" s="5" t="n"/>
      <c r="C20" s="5" t="n"/>
      <c r="D20" s="5" t="n"/>
      <c r="E20" s="5" t="n"/>
      <c r="F20" s="17" t="n"/>
      <c r="G20" s="5" t="n"/>
      <c r="H20" s="9">
        <f>IF(OR(F20="",G20=""),"",IFERROR(ROUND(F20*VLOOKUP(G20,MWST_Tabelle,2,FALSE)/(100+VLOOKUP(G20,MWST_Tabelle,2,FALSE)),2),""))</f>
        <v/>
      </c>
      <c r="I20" s="5" t="n"/>
    </row>
    <row r="21">
      <c r="A21" s="16" t="n"/>
      <c r="B21" s="5" t="n"/>
      <c r="C21" s="5" t="n"/>
      <c r="D21" s="5" t="n"/>
      <c r="E21" s="5" t="n"/>
      <c r="F21" s="17" t="n"/>
      <c r="G21" s="5" t="n"/>
      <c r="H21" s="9">
        <f>IF(OR(F21="",G21=""),"",IFERROR(ROUND(F21*VLOOKUP(G21,MWST_Tabelle,2,FALSE)/(100+VLOOKUP(G21,MWST_Tabelle,2,FALSE)),2),""))</f>
        <v/>
      </c>
      <c r="I21" s="5" t="n"/>
    </row>
    <row r="22">
      <c r="A22" s="16" t="n"/>
      <c r="B22" s="5" t="n"/>
      <c r="C22" s="5" t="n"/>
      <c r="D22" s="5" t="n"/>
      <c r="E22" s="5" t="n"/>
      <c r="F22" s="17" t="n"/>
      <c r="G22" s="5" t="n"/>
      <c r="H22" s="9">
        <f>IF(OR(F22="",G22=""),"",IFERROR(ROUND(F22*VLOOKUP(G22,MWST_Tabelle,2,FALSE)/(100+VLOOKUP(G22,MWST_Tabelle,2,FALSE)),2),""))</f>
        <v/>
      </c>
      <c r="I22" s="5" t="n"/>
    </row>
    <row r="23">
      <c r="A23" s="16" t="n"/>
      <c r="B23" s="5" t="n"/>
      <c r="C23" s="5" t="n"/>
      <c r="D23" s="5" t="n"/>
      <c r="E23" s="5" t="n"/>
      <c r="F23" s="17" t="n"/>
      <c r="G23" s="5" t="n"/>
      <c r="H23" s="9">
        <f>IF(OR(F23="",G23=""),"",IFERROR(ROUND(F23*VLOOKUP(G23,MWST_Tabelle,2,FALSE)/(100+VLOOKUP(G23,MWST_Tabelle,2,FALSE)),2),""))</f>
        <v/>
      </c>
      <c r="I23" s="5" t="n"/>
    </row>
    <row r="24">
      <c r="A24" s="16" t="n"/>
      <c r="B24" s="5" t="n"/>
      <c r="C24" s="5" t="n"/>
      <c r="D24" s="5" t="n"/>
      <c r="E24" s="5" t="n"/>
      <c r="F24" s="17" t="n"/>
      <c r="G24" s="5" t="n"/>
      <c r="H24" s="9">
        <f>IF(OR(F24="",G24=""),"",IFERROR(ROUND(F24*VLOOKUP(G24,MWST_Tabelle,2,FALSE)/(100+VLOOKUP(G24,MWST_Tabelle,2,FALSE)),2),""))</f>
        <v/>
      </c>
      <c r="I24" s="5" t="n"/>
    </row>
    <row r="25">
      <c r="A25" s="16" t="n"/>
      <c r="B25" s="5" t="n"/>
      <c r="C25" s="5" t="n"/>
      <c r="D25" s="5" t="n"/>
      <c r="E25" s="5" t="n"/>
      <c r="F25" s="17" t="n"/>
      <c r="G25" s="5" t="n"/>
      <c r="H25" s="9">
        <f>IF(OR(F25="",G25=""),"",IFERROR(ROUND(F25*VLOOKUP(G25,MWST_Tabelle,2,FALSE)/(100+VLOOKUP(G25,MWST_Tabelle,2,FALSE)),2),""))</f>
        <v/>
      </c>
      <c r="I25" s="5" t="n"/>
    </row>
    <row r="26">
      <c r="A26" s="16" t="n"/>
      <c r="B26" s="5" t="n"/>
      <c r="C26" s="5" t="n"/>
      <c r="D26" s="5" t="n"/>
      <c r="E26" s="5" t="n"/>
      <c r="F26" s="17" t="n"/>
      <c r="G26" s="5" t="n"/>
      <c r="H26" s="9">
        <f>IF(OR(F26="",G26=""),"",IFERROR(ROUND(F26*VLOOKUP(G26,MWST_Tabelle,2,FALSE)/(100+VLOOKUP(G26,MWST_Tabelle,2,FALSE)),2),""))</f>
        <v/>
      </c>
      <c r="I26" s="5" t="n"/>
    </row>
    <row r="27">
      <c r="A27" s="16" t="n"/>
      <c r="B27" s="5" t="n"/>
      <c r="C27" s="5" t="n"/>
      <c r="D27" s="5" t="n"/>
      <c r="E27" s="5" t="n"/>
      <c r="F27" s="17" t="n"/>
      <c r="G27" s="5" t="n"/>
      <c r="H27" s="9">
        <f>IF(OR(F27="",G27=""),"",IFERROR(ROUND(F27*VLOOKUP(G27,MWST_Tabelle,2,FALSE)/(100+VLOOKUP(G27,MWST_Tabelle,2,FALSE)),2),""))</f>
        <v/>
      </c>
      <c r="I27" s="5" t="n"/>
    </row>
    <row r="28">
      <c r="A28" s="16" t="n"/>
      <c r="B28" s="5" t="n"/>
      <c r="C28" s="5" t="n"/>
      <c r="D28" s="5" t="n"/>
      <c r="E28" s="5" t="n"/>
      <c r="F28" s="17" t="n"/>
      <c r="G28" s="5" t="n"/>
      <c r="H28" s="9">
        <f>IF(OR(F28="",G28=""),"",IFERROR(ROUND(F28*VLOOKUP(G28,MWST_Tabelle,2,FALSE)/(100+VLOOKUP(G28,MWST_Tabelle,2,FALSE)),2),""))</f>
        <v/>
      </c>
      <c r="I28" s="5" t="n"/>
    </row>
    <row r="29">
      <c r="A29" s="16" t="n"/>
      <c r="B29" s="5" t="n"/>
      <c r="C29" s="5" t="n"/>
      <c r="D29" s="5" t="n"/>
      <c r="E29" s="5" t="n"/>
      <c r="F29" s="17" t="n"/>
      <c r="G29" s="5" t="n"/>
      <c r="H29" s="9">
        <f>IF(OR(F29="",G29=""),"",IFERROR(ROUND(F29*VLOOKUP(G29,MWST_Tabelle,2,FALSE)/(100+VLOOKUP(G29,MWST_Tabelle,2,FALSE)),2),""))</f>
        <v/>
      </c>
      <c r="I29" s="5" t="n"/>
    </row>
    <row r="30">
      <c r="A30" s="16" t="n"/>
      <c r="B30" s="5" t="n"/>
      <c r="C30" s="5" t="n"/>
      <c r="D30" s="5" t="n"/>
      <c r="E30" s="5" t="n"/>
      <c r="F30" s="17" t="n"/>
      <c r="G30" s="5" t="n"/>
      <c r="H30" s="9">
        <f>IF(OR(F30="",G30=""),"",IFERROR(ROUND(F30*VLOOKUP(G30,MWST_Tabelle,2,FALSE)/(100+VLOOKUP(G30,MWST_Tabelle,2,FALSE)),2),""))</f>
        <v/>
      </c>
      <c r="I30" s="5" t="n"/>
    </row>
    <row r="31">
      <c r="A31" s="16" t="n"/>
      <c r="B31" s="5" t="n"/>
      <c r="C31" s="5" t="n"/>
      <c r="D31" s="5" t="n"/>
      <c r="E31" s="5" t="n"/>
      <c r="F31" s="17" t="n"/>
      <c r="G31" s="5" t="n"/>
      <c r="H31" s="9">
        <f>IF(OR(F31="",G31=""),"",IFERROR(ROUND(F31*VLOOKUP(G31,MWST_Tabelle,2,FALSE)/(100+VLOOKUP(G31,MWST_Tabelle,2,FALSE)),2),""))</f>
        <v/>
      </c>
      <c r="I31" s="5" t="n"/>
    </row>
    <row r="32">
      <c r="A32" s="16" t="n"/>
      <c r="B32" s="5" t="n"/>
      <c r="C32" s="5" t="n"/>
      <c r="D32" s="5" t="n"/>
      <c r="E32" s="5" t="n"/>
      <c r="F32" s="17" t="n"/>
      <c r="G32" s="5" t="n"/>
      <c r="H32" s="9">
        <f>IF(OR(F32="",G32=""),"",IFERROR(ROUND(F32*VLOOKUP(G32,MWST_Tabelle,2,FALSE)/(100+VLOOKUP(G32,MWST_Tabelle,2,FALSE)),2),""))</f>
        <v/>
      </c>
      <c r="I32" s="5" t="n"/>
    </row>
    <row r="33">
      <c r="A33" s="16" t="n"/>
      <c r="B33" s="5" t="n"/>
      <c r="C33" s="5" t="n"/>
      <c r="D33" s="5" t="n"/>
      <c r="E33" s="5" t="n"/>
      <c r="F33" s="17" t="n"/>
      <c r="G33" s="5" t="n"/>
      <c r="H33" s="9">
        <f>IF(OR(F33="",G33=""),"",IFERROR(ROUND(F33*VLOOKUP(G33,MWST_Tabelle,2,FALSE)/(100+VLOOKUP(G33,MWST_Tabelle,2,FALSE)),2),""))</f>
        <v/>
      </c>
      <c r="I33" s="5" t="n"/>
    </row>
    <row r="34">
      <c r="A34" s="16" t="n"/>
      <c r="B34" s="5" t="n"/>
      <c r="C34" s="5" t="n"/>
      <c r="D34" s="5" t="n"/>
      <c r="E34" s="5" t="n"/>
      <c r="F34" s="17" t="n"/>
      <c r="G34" s="5" t="n"/>
      <c r="H34" s="9">
        <f>IF(OR(F34="",G34=""),"",IFERROR(ROUND(F34*VLOOKUP(G34,MWST_Tabelle,2,FALSE)/(100+VLOOKUP(G34,MWST_Tabelle,2,FALSE)),2),""))</f>
        <v/>
      </c>
      <c r="I34" s="5" t="n"/>
    </row>
    <row r="35">
      <c r="A35" s="16" t="n"/>
      <c r="B35" s="5" t="n"/>
      <c r="C35" s="5" t="n"/>
      <c r="D35" s="5" t="n"/>
      <c r="E35" s="5" t="n"/>
      <c r="F35" s="17" t="n"/>
      <c r="G35" s="5" t="n"/>
      <c r="H35" s="9">
        <f>IF(OR(F35="",G35=""),"",IFERROR(ROUND(F35*VLOOKUP(G35,MWST_Tabelle,2,FALSE)/(100+VLOOKUP(G35,MWST_Tabelle,2,FALSE)),2),""))</f>
        <v/>
      </c>
      <c r="I35" s="5" t="n"/>
    </row>
    <row r="36">
      <c r="A36" s="16" t="n"/>
      <c r="B36" s="5" t="n"/>
      <c r="C36" s="5" t="n"/>
      <c r="D36" s="5" t="n"/>
      <c r="E36" s="5" t="n"/>
      <c r="F36" s="17" t="n"/>
      <c r="G36" s="5" t="n"/>
      <c r="H36" s="9">
        <f>IF(OR(F36="",G36=""),"",IFERROR(ROUND(F36*VLOOKUP(G36,MWST_Tabelle,2,FALSE)/(100+VLOOKUP(G36,MWST_Tabelle,2,FALSE)),2),""))</f>
        <v/>
      </c>
      <c r="I36" s="5" t="n"/>
    </row>
    <row r="37">
      <c r="A37" s="16" t="n"/>
      <c r="B37" s="5" t="n"/>
      <c r="C37" s="5" t="n"/>
      <c r="D37" s="5" t="n"/>
      <c r="E37" s="5" t="n"/>
      <c r="F37" s="17" t="n"/>
      <c r="G37" s="5" t="n"/>
      <c r="H37" s="9">
        <f>IF(OR(F37="",G37=""),"",IFERROR(ROUND(F37*VLOOKUP(G37,MWST_Tabelle,2,FALSE)/(100+VLOOKUP(G37,MWST_Tabelle,2,FALSE)),2),""))</f>
        <v/>
      </c>
      <c r="I37" s="5" t="n"/>
    </row>
    <row r="38">
      <c r="A38" s="16" t="n"/>
      <c r="B38" s="5" t="n"/>
      <c r="C38" s="5" t="n"/>
      <c r="D38" s="5" t="n"/>
      <c r="E38" s="5" t="n"/>
      <c r="F38" s="17" t="n"/>
      <c r="G38" s="5" t="n"/>
      <c r="H38" s="9">
        <f>IF(OR(F38="",G38=""),"",IFERROR(ROUND(F38*VLOOKUP(G38,MWST_Tabelle,2,FALSE)/(100+VLOOKUP(G38,MWST_Tabelle,2,FALSE)),2),""))</f>
        <v/>
      </c>
      <c r="I38" s="5" t="n"/>
    </row>
    <row r="39">
      <c r="A39" s="16" t="n"/>
      <c r="B39" s="5" t="n"/>
      <c r="C39" s="5" t="n"/>
      <c r="D39" s="5" t="n"/>
      <c r="E39" s="5" t="n"/>
      <c r="F39" s="17" t="n"/>
      <c r="G39" s="5" t="n"/>
      <c r="H39" s="9">
        <f>IF(OR(F39="",G39=""),"",IFERROR(ROUND(F39*VLOOKUP(G39,MWST_Tabelle,2,FALSE)/(100+VLOOKUP(G39,MWST_Tabelle,2,FALSE)),2),""))</f>
        <v/>
      </c>
      <c r="I39" s="5" t="n"/>
    </row>
    <row r="40">
      <c r="A40" s="16" t="n"/>
      <c r="B40" s="5" t="n"/>
      <c r="C40" s="5" t="n"/>
      <c r="D40" s="5" t="n"/>
      <c r="E40" s="5" t="n"/>
      <c r="F40" s="17" t="n"/>
      <c r="G40" s="5" t="n"/>
      <c r="H40" s="9">
        <f>IF(OR(F40="",G40=""),"",IFERROR(ROUND(F40*VLOOKUP(G40,MWST_Tabelle,2,FALSE)/(100+VLOOKUP(G40,MWST_Tabelle,2,FALSE)),2),""))</f>
        <v/>
      </c>
      <c r="I40" s="5" t="n"/>
    </row>
    <row r="41">
      <c r="A41" s="16" t="n"/>
      <c r="B41" s="5" t="n"/>
      <c r="C41" s="5" t="n"/>
      <c r="D41" s="5" t="n"/>
      <c r="E41" s="5" t="n"/>
      <c r="F41" s="17" t="n"/>
      <c r="G41" s="5" t="n"/>
      <c r="H41" s="9">
        <f>IF(OR(F41="",G41=""),"",IFERROR(ROUND(F41*VLOOKUP(G41,MWST_Tabelle,2,FALSE)/(100+VLOOKUP(G41,MWST_Tabelle,2,FALSE)),2),""))</f>
        <v/>
      </c>
      <c r="I41" s="5" t="n"/>
    </row>
    <row r="42">
      <c r="A42" s="16" t="n"/>
      <c r="B42" s="5" t="n"/>
      <c r="C42" s="5" t="n"/>
      <c r="D42" s="5" t="n"/>
      <c r="E42" s="5" t="n"/>
      <c r="F42" s="17" t="n"/>
      <c r="G42" s="5" t="n"/>
      <c r="H42" s="9">
        <f>IF(OR(F42="",G42=""),"",IFERROR(ROUND(F42*VLOOKUP(G42,MWST_Tabelle,2,FALSE)/(100+VLOOKUP(G42,MWST_Tabelle,2,FALSE)),2),""))</f>
        <v/>
      </c>
      <c r="I42" s="5" t="n"/>
    </row>
    <row r="43">
      <c r="A43" s="16" t="n"/>
      <c r="B43" s="5" t="n"/>
      <c r="C43" s="5" t="n"/>
      <c r="D43" s="5" t="n"/>
      <c r="E43" s="5" t="n"/>
      <c r="F43" s="17" t="n"/>
      <c r="G43" s="5" t="n"/>
      <c r="H43" s="9">
        <f>IF(OR(F43="",G43=""),"",IFERROR(ROUND(F43*VLOOKUP(G43,MWST_Tabelle,2,FALSE)/(100+VLOOKUP(G43,MWST_Tabelle,2,FALSE)),2),""))</f>
        <v/>
      </c>
      <c r="I43" s="5" t="n"/>
    </row>
    <row r="44">
      <c r="A44" s="16" t="n"/>
      <c r="B44" s="5" t="n"/>
      <c r="C44" s="5" t="n"/>
      <c r="D44" s="5" t="n"/>
      <c r="E44" s="5" t="n"/>
      <c r="F44" s="17" t="n"/>
      <c r="G44" s="5" t="n"/>
      <c r="H44" s="9">
        <f>IF(OR(F44="",G44=""),"",IFERROR(ROUND(F44*VLOOKUP(G44,MWST_Tabelle,2,FALSE)/(100+VLOOKUP(G44,MWST_Tabelle,2,FALSE)),2),""))</f>
        <v/>
      </c>
      <c r="I44" s="5" t="n"/>
    </row>
    <row r="45">
      <c r="A45" s="16" t="n"/>
      <c r="B45" s="5" t="n"/>
      <c r="C45" s="5" t="n"/>
      <c r="D45" s="5" t="n"/>
      <c r="E45" s="5" t="n"/>
      <c r="F45" s="17" t="n"/>
      <c r="G45" s="5" t="n"/>
      <c r="H45" s="9">
        <f>IF(OR(F45="",G45=""),"",IFERROR(ROUND(F45*VLOOKUP(G45,MWST_Tabelle,2,FALSE)/(100+VLOOKUP(G45,MWST_Tabelle,2,FALSE)),2),""))</f>
        <v/>
      </c>
      <c r="I45" s="5" t="n"/>
    </row>
    <row r="46">
      <c r="A46" s="16" t="n"/>
      <c r="B46" s="5" t="n"/>
      <c r="C46" s="5" t="n"/>
      <c r="D46" s="5" t="n"/>
      <c r="E46" s="5" t="n"/>
      <c r="F46" s="17" t="n"/>
      <c r="G46" s="5" t="n"/>
      <c r="H46" s="9">
        <f>IF(OR(F46="",G46=""),"",IFERROR(ROUND(F46*VLOOKUP(G46,MWST_Tabelle,2,FALSE)/(100+VLOOKUP(G46,MWST_Tabelle,2,FALSE)),2),""))</f>
        <v/>
      </c>
      <c r="I46" s="5" t="n"/>
    </row>
    <row r="47">
      <c r="A47" s="16" t="n"/>
      <c r="B47" s="5" t="n"/>
      <c r="C47" s="5" t="n"/>
      <c r="D47" s="5" t="n"/>
      <c r="E47" s="5" t="n"/>
      <c r="F47" s="17" t="n"/>
      <c r="G47" s="5" t="n"/>
      <c r="H47" s="9">
        <f>IF(OR(F47="",G47=""),"",IFERROR(ROUND(F47*VLOOKUP(G47,MWST_Tabelle,2,FALSE)/(100+VLOOKUP(G47,MWST_Tabelle,2,FALSE)),2),""))</f>
        <v/>
      </c>
      <c r="I47" s="5" t="n"/>
    </row>
    <row r="48">
      <c r="A48" s="16" t="n"/>
      <c r="B48" s="5" t="n"/>
      <c r="C48" s="5" t="n"/>
      <c r="D48" s="5" t="n"/>
      <c r="E48" s="5" t="n"/>
      <c r="F48" s="17" t="n"/>
      <c r="G48" s="5" t="n"/>
      <c r="H48" s="9">
        <f>IF(OR(F48="",G48=""),"",IFERROR(ROUND(F48*VLOOKUP(G48,MWST_Tabelle,2,FALSE)/(100+VLOOKUP(G48,MWST_Tabelle,2,FALSE)),2),""))</f>
        <v/>
      </c>
      <c r="I48" s="5" t="n"/>
    </row>
    <row r="49">
      <c r="A49" s="16" t="n"/>
      <c r="B49" s="5" t="n"/>
      <c r="C49" s="5" t="n"/>
      <c r="D49" s="5" t="n"/>
      <c r="E49" s="5" t="n"/>
      <c r="F49" s="17" t="n"/>
      <c r="G49" s="5" t="n"/>
      <c r="H49" s="9">
        <f>IF(OR(F49="",G49=""),"",IFERROR(ROUND(F49*VLOOKUP(G49,MWST_Tabelle,2,FALSE)/(100+VLOOKUP(G49,MWST_Tabelle,2,FALSE)),2),""))</f>
        <v/>
      </c>
      <c r="I49" s="5" t="n"/>
    </row>
    <row r="50">
      <c r="A50" s="16" t="n"/>
      <c r="B50" s="5" t="n"/>
      <c r="C50" s="5" t="n"/>
      <c r="D50" s="5" t="n"/>
      <c r="E50" s="5" t="n"/>
      <c r="F50" s="17" t="n"/>
      <c r="G50" s="5" t="n"/>
      <c r="H50" s="9">
        <f>IF(OR(F50="",G50=""),"",IFERROR(ROUND(F50*VLOOKUP(G50,MWST_Tabelle,2,FALSE)/(100+VLOOKUP(G50,MWST_Tabelle,2,FALSE)),2),""))</f>
        <v/>
      </c>
      <c r="I50" s="5" t="n"/>
    </row>
    <row r="51">
      <c r="A51" s="16" t="n"/>
      <c r="B51" s="5" t="n"/>
      <c r="C51" s="5" t="n"/>
      <c r="D51" s="5" t="n"/>
      <c r="E51" s="5" t="n"/>
      <c r="F51" s="17" t="n"/>
      <c r="G51" s="5" t="n"/>
      <c r="H51" s="9">
        <f>IF(OR(F51="",G51=""),"",IFERROR(ROUND(F51*VLOOKUP(G51,MWST_Tabelle,2,FALSE)/(100+VLOOKUP(G51,MWST_Tabelle,2,FALSE)),2),""))</f>
        <v/>
      </c>
      <c r="I51" s="5" t="n"/>
    </row>
    <row r="52">
      <c r="A52" s="16" t="n"/>
      <c r="B52" s="5" t="n"/>
      <c r="C52" s="5" t="n"/>
      <c r="D52" s="5" t="n"/>
      <c r="E52" s="5" t="n"/>
      <c r="F52" s="17" t="n"/>
      <c r="G52" s="5" t="n"/>
      <c r="H52" s="9">
        <f>IF(OR(F52="",G52=""),"",IFERROR(ROUND(F52*VLOOKUP(G52,MWST_Tabelle,2,FALSE)/(100+VLOOKUP(G52,MWST_Tabelle,2,FALSE)),2),""))</f>
        <v/>
      </c>
      <c r="I52" s="5" t="n"/>
    </row>
    <row r="53">
      <c r="A53" s="16" t="n"/>
      <c r="B53" s="5" t="n"/>
      <c r="C53" s="5" t="n"/>
      <c r="D53" s="5" t="n"/>
      <c r="E53" s="5" t="n"/>
      <c r="F53" s="17" t="n"/>
      <c r="G53" s="5" t="n"/>
      <c r="H53" s="9">
        <f>IF(OR(F53="",G53=""),"",IFERROR(ROUND(F53*VLOOKUP(G53,MWST_Tabelle,2,FALSE)/(100+VLOOKUP(G53,MWST_Tabelle,2,FALSE)),2),""))</f>
        <v/>
      </c>
      <c r="I53" s="5" t="n"/>
    </row>
    <row r="54">
      <c r="A54" s="16" t="n"/>
      <c r="B54" s="5" t="n"/>
      <c r="C54" s="5" t="n"/>
      <c r="D54" s="5" t="n"/>
      <c r="E54" s="5" t="n"/>
      <c r="F54" s="17" t="n"/>
      <c r="G54" s="5" t="n"/>
      <c r="H54" s="9">
        <f>IF(OR(F54="",G54=""),"",IFERROR(ROUND(F54*VLOOKUP(G54,MWST_Tabelle,2,FALSE)/(100+VLOOKUP(G54,MWST_Tabelle,2,FALSE)),2),""))</f>
        <v/>
      </c>
      <c r="I54" s="5" t="n"/>
    </row>
    <row r="55">
      <c r="A55" s="16" t="n"/>
      <c r="B55" s="5" t="n"/>
      <c r="C55" s="5" t="n"/>
      <c r="D55" s="5" t="n"/>
      <c r="E55" s="5" t="n"/>
      <c r="F55" s="17" t="n"/>
      <c r="G55" s="5" t="n"/>
      <c r="H55" s="9">
        <f>IF(OR(F55="",G55=""),"",IFERROR(ROUND(F55*VLOOKUP(G55,MWST_Tabelle,2,FALSE)/(100+VLOOKUP(G55,MWST_Tabelle,2,FALSE)),2),""))</f>
        <v/>
      </c>
      <c r="I55" s="5" t="n"/>
    </row>
    <row r="56">
      <c r="A56" s="16" t="n"/>
      <c r="B56" s="5" t="n"/>
      <c r="C56" s="5" t="n"/>
      <c r="D56" s="5" t="n"/>
      <c r="E56" s="5" t="n"/>
      <c r="F56" s="17" t="n"/>
      <c r="G56" s="5" t="n"/>
      <c r="H56" s="9">
        <f>IF(OR(F56="",G56=""),"",IFERROR(ROUND(F56*VLOOKUP(G56,MWST_Tabelle,2,FALSE)/(100+VLOOKUP(G56,MWST_Tabelle,2,FALSE)),2),""))</f>
        <v/>
      </c>
      <c r="I56" s="5" t="n"/>
    </row>
    <row r="57">
      <c r="A57" s="16" t="n"/>
      <c r="B57" s="5" t="n"/>
      <c r="C57" s="5" t="n"/>
      <c r="D57" s="5" t="n"/>
      <c r="E57" s="5" t="n"/>
      <c r="F57" s="17" t="n"/>
      <c r="G57" s="5" t="n"/>
      <c r="H57" s="9">
        <f>IF(OR(F57="",G57=""),"",IFERROR(ROUND(F57*VLOOKUP(G57,MWST_Tabelle,2,FALSE)/(100+VLOOKUP(G57,MWST_Tabelle,2,FALSE)),2),""))</f>
        <v/>
      </c>
      <c r="I57" s="5" t="n"/>
    </row>
    <row r="58">
      <c r="A58" s="16" t="n"/>
      <c r="B58" s="5" t="n"/>
      <c r="C58" s="5" t="n"/>
      <c r="D58" s="5" t="n"/>
      <c r="E58" s="5" t="n"/>
      <c r="F58" s="17" t="n"/>
      <c r="G58" s="5" t="n"/>
      <c r="H58" s="9">
        <f>IF(OR(F58="",G58=""),"",IFERROR(ROUND(F58*VLOOKUP(G58,MWST_Tabelle,2,FALSE)/(100+VLOOKUP(G58,MWST_Tabelle,2,FALSE)),2),""))</f>
        <v/>
      </c>
      <c r="I58" s="5" t="n"/>
    </row>
    <row r="59">
      <c r="A59" s="16" t="n"/>
      <c r="B59" s="5" t="n"/>
      <c r="C59" s="5" t="n"/>
      <c r="D59" s="5" t="n"/>
      <c r="E59" s="5" t="n"/>
      <c r="F59" s="17" t="n"/>
      <c r="G59" s="5" t="n"/>
      <c r="H59" s="9">
        <f>IF(OR(F59="",G59=""),"",IFERROR(ROUND(F59*VLOOKUP(G59,MWST_Tabelle,2,FALSE)/(100+VLOOKUP(G59,MWST_Tabelle,2,FALSE)),2),""))</f>
        <v/>
      </c>
      <c r="I59" s="5" t="n"/>
    </row>
    <row r="60">
      <c r="A60" s="16" t="n"/>
      <c r="B60" s="5" t="n"/>
      <c r="C60" s="5" t="n"/>
      <c r="D60" s="5" t="n"/>
      <c r="E60" s="5" t="n"/>
      <c r="F60" s="17" t="n"/>
      <c r="G60" s="5" t="n"/>
      <c r="H60" s="9">
        <f>IF(OR(F60="",G60=""),"",IFERROR(ROUND(F60*VLOOKUP(G60,MWST_Tabelle,2,FALSE)/(100+VLOOKUP(G60,MWST_Tabelle,2,FALSE)),2),""))</f>
        <v/>
      </c>
      <c r="I60" s="5" t="n"/>
    </row>
    <row r="61">
      <c r="A61" s="16" t="n"/>
      <c r="B61" s="5" t="n"/>
      <c r="C61" s="5" t="n"/>
      <c r="D61" s="5" t="n"/>
      <c r="E61" s="5" t="n"/>
      <c r="F61" s="17" t="n"/>
      <c r="G61" s="5" t="n"/>
      <c r="H61" s="9">
        <f>IF(OR(F61="",G61=""),"",IFERROR(ROUND(F61*VLOOKUP(G61,MWST_Tabelle,2,FALSE)/(100+VLOOKUP(G61,MWST_Tabelle,2,FALSE)),2),""))</f>
        <v/>
      </c>
      <c r="I61" s="5" t="n"/>
    </row>
    <row r="62">
      <c r="A62" s="16" t="n"/>
      <c r="B62" s="5" t="n"/>
      <c r="C62" s="5" t="n"/>
      <c r="D62" s="5" t="n"/>
      <c r="E62" s="5" t="n"/>
      <c r="F62" s="17" t="n"/>
      <c r="G62" s="5" t="n"/>
      <c r="H62" s="9">
        <f>IF(OR(F62="",G62=""),"",IFERROR(ROUND(F62*VLOOKUP(G62,MWST_Tabelle,2,FALSE)/(100+VLOOKUP(G62,MWST_Tabelle,2,FALSE)),2),""))</f>
        <v/>
      </c>
      <c r="I62" s="5" t="n"/>
    </row>
    <row r="63">
      <c r="A63" s="16" t="n"/>
      <c r="B63" s="5" t="n"/>
      <c r="C63" s="5" t="n"/>
      <c r="D63" s="5" t="n"/>
      <c r="E63" s="5" t="n"/>
      <c r="F63" s="17" t="n"/>
      <c r="G63" s="5" t="n"/>
      <c r="H63" s="9">
        <f>IF(OR(F63="",G63=""),"",IFERROR(ROUND(F63*VLOOKUP(G63,MWST_Tabelle,2,FALSE)/(100+VLOOKUP(G63,MWST_Tabelle,2,FALSE)),2),""))</f>
        <v/>
      </c>
      <c r="I63" s="5" t="n"/>
    </row>
    <row r="64">
      <c r="A64" s="16" t="n"/>
      <c r="B64" s="5" t="n"/>
      <c r="C64" s="5" t="n"/>
      <c r="D64" s="5" t="n"/>
      <c r="E64" s="5" t="n"/>
      <c r="F64" s="17" t="n"/>
      <c r="G64" s="5" t="n"/>
      <c r="H64" s="9">
        <f>IF(OR(F64="",G64=""),"",IFERROR(ROUND(F64*VLOOKUP(G64,MWST_Tabelle,2,FALSE)/(100+VLOOKUP(G64,MWST_Tabelle,2,FALSE)),2),""))</f>
        <v/>
      </c>
      <c r="I64" s="5" t="n"/>
    </row>
    <row r="65">
      <c r="A65" s="16" t="n"/>
      <c r="B65" s="5" t="n"/>
      <c r="C65" s="5" t="n"/>
      <c r="D65" s="5" t="n"/>
      <c r="E65" s="5" t="n"/>
      <c r="F65" s="17" t="n"/>
      <c r="G65" s="5" t="n"/>
      <c r="H65" s="9">
        <f>IF(OR(F65="",G65=""),"",IFERROR(ROUND(F65*VLOOKUP(G65,MWST_Tabelle,2,FALSE)/(100+VLOOKUP(G65,MWST_Tabelle,2,FALSE)),2),""))</f>
        <v/>
      </c>
      <c r="I65" s="5" t="n"/>
    </row>
    <row r="66">
      <c r="A66" s="16" t="n"/>
      <c r="B66" s="5" t="n"/>
      <c r="C66" s="5" t="n"/>
      <c r="D66" s="5" t="n"/>
      <c r="E66" s="5" t="n"/>
      <c r="F66" s="17" t="n"/>
      <c r="G66" s="5" t="n"/>
      <c r="H66" s="9">
        <f>IF(OR(F66="",G66=""),"",IFERROR(ROUND(F66*VLOOKUP(G66,MWST_Tabelle,2,FALSE)/(100+VLOOKUP(G66,MWST_Tabelle,2,FALSE)),2),""))</f>
        <v/>
      </c>
      <c r="I66" s="5" t="n"/>
    </row>
    <row r="67">
      <c r="A67" s="16" t="n"/>
      <c r="B67" s="5" t="n"/>
      <c r="C67" s="5" t="n"/>
      <c r="D67" s="5" t="n"/>
      <c r="E67" s="5" t="n"/>
      <c r="F67" s="17" t="n"/>
      <c r="G67" s="5" t="n"/>
      <c r="H67" s="9">
        <f>IF(OR(F67="",G67=""),"",IFERROR(ROUND(F67*VLOOKUP(G67,MWST_Tabelle,2,FALSE)/(100+VLOOKUP(G67,MWST_Tabelle,2,FALSE)),2),""))</f>
        <v/>
      </c>
      <c r="I67" s="5" t="n"/>
    </row>
    <row r="68">
      <c r="A68" s="16" t="n"/>
      <c r="B68" s="5" t="n"/>
      <c r="C68" s="5" t="n"/>
      <c r="D68" s="5" t="n"/>
      <c r="E68" s="5" t="n"/>
      <c r="F68" s="17" t="n"/>
      <c r="G68" s="5" t="n"/>
      <c r="H68" s="9">
        <f>IF(OR(F68="",G68=""),"",IFERROR(ROUND(F68*VLOOKUP(G68,MWST_Tabelle,2,FALSE)/(100+VLOOKUP(G68,MWST_Tabelle,2,FALSE)),2),""))</f>
        <v/>
      </c>
      <c r="I68" s="5" t="n"/>
    </row>
    <row r="69">
      <c r="A69" s="16" t="n"/>
      <c r="B69" s="5" t="n"/>
      <c r="C69" s="5" t="n"/>
      <c r="D69" s="5" t="n"/>
      <c r="E69" s="5" t="n"/>
      <c r="F69" s="17" t="n"/>
      <c r="G69" s="5" t="n"/>
      <c r="H69" s="9">
        <f>IF(OR(F69="",G69=""),"",IFERROR(ROUND(F69*VLOOKUP(G69,MWST_Tabelle,2,FALSE)/(100+VLOOKUP(G69,MWST_Tabelle,2,FALSE)),2),""))</f>
        <v/>
      </c>
      <c r="I69" s="5" t="n"/>
    </row>
    <row r="70">
      <c r="A70" s="16" t="n"/>
      <c r="B70" s="5" t="n"/>
      <c r="C70" s="5" t="n"/>
      <c r="D70" s="5" t="n"/>
      <c r="E70" s="5" t="n"/>
      <c r="F70" s="17" t="n"/>
      <c r="G70" s="5" t="n"/>
      <c r="H70" s="9">
        <f>IF(OR(F70="",G70=""),"",IFERROR(ROUND(F70*VLOOKUP(G70,MWST_Tabelle,2,FALSE)/(100+VLOOKUP(G70,MWST_Tabelle,2,FALSE)),2),""))</f>
        <v/>
      </c>
      <c r="I70" s="5" t="n"/>
    </row>
    <row r="71">
      <c r="A71" s="16" t="n"/>
      <c r="B71" s="5" t="n"/>
      <c r="C71" s="5" t="n"/>
      <c r="D71" s="5" t="n"/>
      <c r="E71" s="5" t="n"/>
      <c r="F71" s="17" t="n"/>
      <c r="G71" s="5" t="n"/>
      <c r="H71" s="9">
        <f>IF(OR(F71="",G71=""),"",IFERROR(ROUND(F71*VLOOKUP(G71,MWST_Tabelle,2,FALSE)/(100+VLOOKUP(G71,MWST_Tabelle,2,FALSE)),2),""))</f>
        <v/>
      </c>
      <c r="I71" s="5" t="n"/>
    </row>
    <row r="72">
      <c r="A72" s="16" t="n"/>
      <c r="B72" s="5" t="n"/>
      <c r="C72" s="5" t="n"/>
      <c r="D72" s="5" t="n"/>
      <c r="E72" s="5" t="n"/>
      <c r="F72" s="17" t="n"/>
      <c r="G72" s="5" t="n"/>
      <c r="H72" s="9">
        <f>IF(OR(F72="",G72=""),"",IFERROR(ROUND(F72*VLOOKUP(G72,MWST_Tabelle,2,FALSE)/(100+VLOOKUP(G72,MWST_Tabelle,2,FALSE)),2),""))</f>
        <v/>
      </c>
      <c r="I72" s="5" t="n"/>
    </row>
    <row r="73">
      <c r="A73" s="16" t="n"/>
      <c r="B73" s="5" t="n"/>
      <c r="C73" s="5" t="n"/>
      <c r="D73" s="5" t="n"/>
      <c r="E73" s="5" t="n"/>
      <c r="F73" s="17" t="n"/>
      <c r="G73" s="5" t="n"/>
      <c r="H73" s="9">
        <f>IF(OR(F73="",G73=""),"",IFERROR(ROUND(F73*VLOOKUP(G73,MWST_Tabelle,2,FALSE)/(100+VLOOKUP(G73,MWST_Tabelle,2,FALSE)),2),""))</f>
        <v/>
      </c>
      <c r="I73" s="5" t="n"/>
    </row>
    <row r="74">
      <c r="A74" s="16" t="n"/>
      <c r="B74" s="5" t="n"/>
      <c r="C74" s="5" t="n"/>
      <c r="D74" s="5" t="n"/>
      <c r="E74" s="5" t="n"/>
      <c r="F74" s="17" t="n"/>
      <c r="G74" s="5" t="n"/>
      <c r="H74" s="9">
        <f>IF(OR(F74="",G74=""),"",IFERROR(ROUND(F74*VLOOKUP(G74,MWST_Tabelle,2,FALSE)/(100+VLOOKUP(G74,MWST_Tabelle,2,FALSE)),2),""))</f>
        <v/>
      </c>
      <c r="I74" s="5" t="n"/>
    </row>
    <row r="75">
      <c r="A75" s="16" t="n"/>
      <c r="B75" s="5" t="n"/>
      <c r="C75" s="5" t="n"/>
      <c r="D75" s="5" t="n"/>
      <c r="E75" s="5" t="n"/>
      <c r="F75" s="17" t="n"/>
      <c r="G75" s="5" t="n"/>
      <c r="H75" s="9">
        <f>IF(OR(F75="",G75=""),"",IFERROR(ROUND(F75*VLOOKUP(G75,MWST_Tabelle,2,FALSE)/(100+VLOOKUP(G75,MWST_Tabelle,2,FALSE)),2),""))</f>
        <v/>
      </c>
      <c r="I75" s="5" t="n"/>
    </row>
    <row r="76">
      <c r="A76" s="16" t="n"/>
      <c r="B76" s="5" t="n"/>
      <c r="C76" s="5" t="n"/>
      <c r="D76" s="5" t="n"/>
      <c r="E76" s="5" t="n"/>
      <c r="F76" s="17" t="n"/>
      <c r="G76" s="5" t="n"/>
      <c r="H76" s="9">
        <f>IF(OR(F76="",G76=""),"",IFERROR(ROUND(F76*VLOOKUP(G76,MWST_Tabelle,2,FALSE)/(100+VLOOKUP(G76,MWST_Tabelle,2,FALSE)),2),""))</f>
        <v/>
      </c>
      <c r="I76" s="5" t="n"/>
    </row>
    <row r="77">
      <c r="A77" s="16" t="n"/>
      <c r="B77" s="5" t="n"/>
      <c r="C77" s="5" t="n"/>
      <c r="D77" s="5" t="n"/>
      <c r="E77" s="5" t="n"/>
      <c r="F77" s="17" t="n"/>
      <c r="G77" s="5" t="n"/>
      <c r="H77" s="9">
        <f>IF(OR(F77="",G77=""),"",IFERROR(ROUND(F77*VLOOKUP(G77,MWST_Tabelle,2,FALSE)/(100+VLOOKUP(G77,MWST_Tabelle,2,FALSE)),2),""))</f>
        <v/>
      </c>
      <c r="I77" s="5" t="n"/>
    </row>
    <row r="78">
      <c r="A78" s="16" t="n"/>
      <c r="B78" s="5" t="n"/>
      <c r="C78" s="5" t="n"/>
      <c r="D78" s="5" t="n"/>
      <c r="E78" s="5" t="n"/>
      <c r="F78" s="17" t="n"/>
      <c r="G78" s="5" t="n"/>
      <c r="H78" s="9">
        <f>IF(OR(F78="",G78=""),"",IFERROR(ROUND(F78*VLOOKUP(G78,MWST_Tabelle,2,FALSE)/(100+VLOOKUP(G78,MWST_Tabelle,2,FALSE)),2),""))</f>
        <v/>
      </c>
      <c r="I78" s="5" t="n"/>
    </row>
    <row r="79">
      <c r="A79" s="16" t="n"/>
      <c r="B79" s="5" t="n"/>
      <c r="C79" s="5" t="n"/>
      <c r="D79" s="5" t="n"/>
      <c r="E79" s="5" t="n"/>
      <c r="F79" s="17" t="n"/>
      <c r="G79" s="5" t="n"/>
      <c r="H79" s="9">
        <f>IF(OR(F79="",G79=""),"",IFERROR(ROUND(F79*VLOOKUP(G79,MWST_Tabelle,2,FALSE)/(100+VLOOKUP(G79,MWST_Tabelle,2,FALSE)),2),""))</f>
        <v/>
      </c>
      <c r="I79" s="5" t="n"/>
    </row>
    <row r="80">
      <c r="A80" s="16" t="n"/>
      <c r="B80" s="5" t="n"/>
      <c r="C80" s="5" t="n"/>
      <c r="D80" s="5" t="n"/>
      <c r="E80" s="5" t="n"/>
      <c r="F80" s="17" t="n"/>
      <c r="G80" s="5" t="n"/>
      <c r="H80" s="9">
        <f>IF(OR(F80="",G80=""),"",IFERROR(ROUND(F80*VLOOKUP(G80,MWST_Tabelle,2,FALSE)/(100+VLOOKUP(G80,MWST_Tabelle,2,FALSE)),2),""))</f>
        <v/>
      </c>
      <c r="I80" s="5" t="n"/>
    </row>
    <row r="81">
      <c r="A81" s="16" t="n"/>
      <c r="B81" s="5" t="n"/>
      <c r="C81" s="5" t="n"/>
      <c r="D81" s="5" t="n"/>
      <c r="E81" s="5" t="n"/>
      <c r="F81" s="17" t="n"/>
      <c r="G81" s="5" t="n"/>
      <c r="H81" s="9">
        <f>IF(OR(F81="",G81=""),"",IFERROR(ROUND(F81*VLOOKUP(G81,MWST_Tabelle,2,FALSE)/(100+VLOOKUP(G81,MWST_Tabelle,2,FALSE)),2),""))</f>
        <v/>
      </c>
      <c r="I81" s="5" t="n"/>
    </row>
    <row r="82">
      <c r="A82" s="16" t="n"/>
      <c r="B82" s="5" t="n"/>
      <c r="C82" s="5" t="n"/>
      <c r="D82" s="5" t="n"/>
      <c r="E82" s="5" t="n"/>
      <c r="F82" s="17" t="n"/>
      <c r="G82" s="5" t="n"/>
      <c r="H82" s="9">
        <f>IF(OR(F82="",G82=""),"",IFERROR(ROUND(F82*VLOOKUP(G82,MWST_Tabelle,2,FALSE)/(100+VLOOKUP(G82,MWST_Tabelle,2,FALSE)),2),""))</f>
        <v/>
      </c>
      <c r="I82" s="5" t="n"/>
    </row>
    <row r="83">
      <c r="A83" s="16" t="n"/>
      <c r="B83" s="5" t="n"/>
      <c r="C83" s="5" t="n"/>
      <c r="D83" s="5" t="n"/>
      <c r="E83" s="5" t="n"/>
      <c r="F83" s="17" t="n"/>
      <c r="G83" s="5" t="n"/>
      <c r="H83" s="9">
        <f>IF(OR(F83="",G83=""),"",IFERROR(ROUND(F83*VLOOKUP(G83,MWST_Tabelle,2,FALSE)/(100+VLOOKUP(G83,MWST_Tabelle,2,FALSE)),2),""))</f>
        <v/>
      </c>
      <c r="I83" s="5" t="n"/>
    </row>
    <row r="84">
      <c r="A84" s="16" t="n"/>
      <c r="B84" s="5" t="n"/>
      <c r="C84" s="5" t="n"/>
      <c r="D84" s="5" t="n"/>
      <c r="E84" s="5" t="n"/>
      <c r="F84" s="17" t="n"/>
      <c r="G84" s="5" t="n"/>
      <c r="H84" s="9">
        <f>IF(OR(F84="",G84=""),"",IFERROR(ROUND(F84*VLOOKUP(G84,MWST_Tabelle,2,FALSE)/(100+VLOOKUP(G84,MWST_Tabelle,2,FALSE)),2),""))</f>
        <v/>
      </c>
      <c r="I84" s="5" t="n"/>
    </row>
    <row r="85">
      <c r="A85" s="16" t="n"/>
      <c r="B85" s="5" t="n"/>
      <c r="C85" s="5" t="n"/>
      <c r="D85" s="5" t="n"/>
      <c r="E85" s="5" t="n"/>
      <c r="F85" s="17" t="n"/>
      <c r="G85" s="5" t="n"/>
      <c r="H85" s="9">
        <f>IF(OR(F85="",G85=""),"",IFERROR(ROUND(F85*VLOOKUP(G85,MWST_Tabelle,2,FALSE)/(100+VLOOKUP(G85,MWST_Tabelle,2,FALSE)),2),""))</f>
        <v/>
      </c>
      <c r="I85" s="5" t="n"/>
    </row>
    <row r="86">
      <c r="A86" s="16" t="n"/>
      <c r="B86" s="5" t="n"/>
      <c r="C86" s="5" t="n"/>
      <c r="D86" s="5" t="n"/>
      <c r="E86" s="5" t="n"/>
      <c r="F86" s="17" t="n"/>
      <c r="G86" s="5" t="n"/>
      <c r="H86" s="9">
        <f>IF(OR(F86="",G86=""),"",IFERROR(ROUND(F86*VLOOKUP(G86,MWST_Tabelle,2,FALSE)/(100+VLOOKUP(G86,MWST_Tabelle,2,FALSE)),2),""))</f>
        <v/>
      </c>
      <c r="I86" s="5" t="n"/>
    </row>
    <row r="87">
      <c r="A87" s="16" t="n"/>
      <c r="B87" s="5" t="n"/>
      <c r="C87" s="5" t="n"/>
      <c r="D87" s="5" t="n"/>
      <c r="E87" s="5" t="n"/>
      <c r="F87" s="17" t="n"/>
      <c r="G87" s="5" t="n"/>
      <c r="H87" s="9">
        <f>IF(OR(F87="",G87=""),"",IFERROR(ROUND(F87*VLOOKUP(G87,MWST_Tabelle,2,FALSE)/(100+VLOOKUP(G87,MWST_Tabelle,2,FALSE)),2),""))</f>
        <v/>
      </c>
      <c r="I87" s="5" t="n"/>
    </row>
    <row r="88">
      <c r="A88" s="16" t="n"/>
      <c r="B88" s="5" t="n"/>
      <c r="C88" s="5" t="n"/>
      <c r="D88" s="5" t="n"/>
      <c r="E88" s="5" t="n"/>
      <c r="F88" s="17" t="n"/>
      <c r="G88" s="5" t="n"/>
      <c r="H88" s="9">
        <f>IF(OR(F88="",G88=""),"",IFERROR(ROUND(F88*VLOOKUP(G88,MWST_Tabelle,2,FALSE)/(100+VLOOKUP(G88,MWST_Tabelle,2,FALSE)),2),""))</f>
        <v/>
      </c>
      <c r="I88" s="5" t="n"/>
    </row>
    <row r="89">
      <c r="A89" s="16" t="n"/>
      <c r="B89" s="5" t="n"/>
      <c r="C89" s="5" t="n"/>
      <c r="D89" s="5" t="n"/>
      <c r="E89" s="5" t="n"/>
      <c r="F89" s="17" t="n"/>
      <c r="G89" s="5" t="n"/>
      <c r="H89" s="9">
        <f>IF(OR(F89="",G89=""),"",IFERROR(ROUND(F89*VLOOKUP(G89,MWST_Tabelle,2,FALSE)/(100+VLOOKUP(G89,MWST_Tabelle,2,FALSE)),2),""))</f>
        <v/>
      </c>
      <c r="I89" s="5" t="n"/>
    </row>
    <row r="90">
      <c r="A90" s="16" t="n"/>
      <c r="B90" s="5" t="n"/>
      <c r="C90" s="5" t="n"/>
      <c r="D90" s="5" t="n"/>
      <c r="E90" s="5" t="n"/>
      <c r="F90" s="17" t="n"/>
      <c r="G90" s="5" t="n"/>
      <c r="H90" s="9">
        <f>IF(OR(F90="",G90=""),"",IFERROR(ROUND(F90*VLOOKUP(G90,MWST_Tabelle,2,FALSE)/(100+VLOOKUP(G90,MWST_Tabelle,2,FALSE)),2),""))</f>
        <v/>
      </c>
      <c r="I90" s="5" t="n"/>
    </row>
    <row r="91">
      <c r="A91" s="16" t="n"/>
      <c r="B91" s="5" t="n"/>
      <c r="C91" s="5" t="n"/>
      <c r="D91" s="5" t="n"/>
      <c r="E91" s="5" t="n"/>
      <c r="F91" s="17" t="n"/>
      <c r="G91" s="5" t="n"/>
      <c r="H91" s="9">
        <f>IF(OR(F91="",G91=""),"",IFERROR(ROUND(F91*VLOOKUP(G91,MWST_Tabelle,2,FALSE)/(100+VLOOKUP(G91,MWST_Tabelle,2,FALSE)),2),""))</f>
        <v/>
      </c>
      <c r="I91" s="5" t="n"/>
    </row>
    <row r="92">
      <c r="A92" s="16" t="n"/>
      <c r="B92" s="5" t="n"/>
      <c r="C92" s="5" t="n"/>
      <c r="D92" s="5" t="n"/>
      <c r="E92" s="5" t="n"/>
      <c r="F92" s="17" t="n"/>
      <c r="G92" s="5" t="n"/>
      <c r="H92" s="9">
        <f>IF(OR(F92="",G92=""),"",IFERROR(ROUND(F92*VLOOKUP(G92,MWST_Tabelle,2,FALSE)/(100+VLOOKUP(G92,MWST_Tabelle,2,FALSE)),2),""))</f>
        <v/>
      </c>
      <c r="I92" s="5" t="n"/>
    </row>
    <row r="93">
      <c r="A93" s="16" t="n"/>
      <c r="B93" s="5" t="n"/>
      <c r="C93" s="5" t="n"/>
      <c r="D93" s="5" t="n"/>
      <c r="E93" s="5" t="n"/>
      <c r="F93" s="17" t="n"/>
      <c r="G93" s="5" t="n"/>
      <c r="H93" s="9">
        <f>IF(OR(F93="",G93=""),"",IFERROR(ROUND(F93*VLOOKUP(G93,MWST_Tabelle,2,FALSE)/(100+VLOOKUP(G93,MWST_Tabelle,2,FALSE)),2),""))</f>
        <v/>
      </c>
      <c r="I93" s="5" t="n"/>
    </row>
    <row r="94">
      <c r="A94" s="16" t="n"/>
      <c r="B94" s="5" t="n"/>
      <c r="C94" s="5" t="n"/>
      <c r="D94" s="5" t="n"/>
      <c r="E94" s="5" t="n"/>
      <c r="F94" s="17" t="n"/>
      <c r="G94" s="5" t="n"/>
      <c r="H94" s="9">
        <f>IF(OR(F94="",G94=""),"",IFERROR(ROUND(F94*VLOOKUP(G94,MWST_Tabelle,2,FALSE)/(100+VLOOKUP(G94,MWST_Tabelle,2,FALSE)),2),""))</f>
        <v/>
      </c>
      <c r="I94" s="5" t="n"/>
    </row>
    <row r="95">
      <c r="A95" s="16" t="n"/>
      <c r="B95" s="5" t="n"/>
      <c r="C95" s="5" t="n"/>
      <c r="D95" s="5" t="n"/>
      <c r="E95" s="5" t="n"/>
      <c r="F95" s="17" t="n"/>
      <c r="G95" s="5" t="n"/>
      <c r="H95" s="9">
        <f>IF(OR(F95="",G95=""),"",IFERROR(ROUND(F95*VLOOKUP(G95,MWST_Tabelle,2,FALSE)/(100+VLOOKUP(G95,MWST_Tabelle,2,FALSE)),2),""))</f>
        <v/>
      </c>
      <c r="I95" s="5" t="n"/>
    </row>
    <row r="96">
      <c r="A96" s="16" t="n"/>
      <c r="B96" s="5" t="n"/>
      <c r="C96" s="5" t="n"/>
      <c r="D96" s="5" t="n"/>
      <c r="E96" s="5" t="n"/>
      <c r="F96" s="17" t="n"/>
      <c r="G96" s="5" t="n"/>
      <c r="H96" s="9">
        <f>IF(OR(F96="",G96=""),"",IFERROR(ROUND(F96*VLOOKUP(G96,MWST_Tabelle,2,FALSE)/(100+VLOOKUP(G96,MWST_Tabelle,2,FALSE)),2),""))</f>
        <v/>
      </c>
      <c r="I96" s="5" t="n"/>
    </row>
    <row r="97">
      <c r="A97" s="16" t="n"/>
      <c r="B97" s="5" t="n"/>
      <c r="C97" s="5" t="n"/>
      <c r="D97" s="5" t="n"/>
      <c r="E97" s="5" t="n"/>
      <c r="F97" s="17" t="n"/>
      <c r="G97" s="5" t="n"/>
      <c r="H97" s="9">
        <f>IF(OR(F97="",G97=""),"",IFERROR(ROUND(F97*VLOOKUP(G97,MWST_Tabelle,2,FALSE)/(100+VLOOKUP(G97,MWST_Tabelle,2,FALSE)),2),""))</f>
        <v/>
      </c>
      <c r="I97" s="5" t="n"/>
    </row>
    <row r="98">
      <c r="A98" s="16" t="n"/>
      <c r="B98" s="5" t="n"/>
      <c r="C98" s="5" t="n"/>
      <c r="D98" s="5" t="n"/>
      <c r="E98" s="5" t="n"/>
      <c r="F98" s="17" t="n"/>
      <c r="G98" s="5" t="n"/>
      <c r="H98" s="9">
        <f>IF(OR(F98="",G98=""),"",IFERROR(ROUND(F98*VLOOKUP(G98,MWST_Tabelle,2,FALSE)/(100+VLOOKUP(G98,MWST_Tabelle,2,FALSE)),2),""))</f>
        <v/>
      </c>
      <c r="I98" s="5" t="n"/>
    </row>
    <row r="99">
      <c r="A99" s="16" t="n"/>
      <c r="B99" s="5" t="n"/>
      <c r="C99" s="5" t="n"/>
      <c r="D99" s="5" t="n"/>
      <c r="E99" s="5" t="n"/>
      <c r="F99" s="17" t="n"/>
      <c r="G99" s="5" t="n"/>
      <c r="H99" s="9">
        <f>IF(OR(F99="",G99=""),"",IFERROR(ROUND(F99*VLOOKUP(G99,MWST_Tabelle,2,FALSE)/(100+VLOOKUP(G99,MWST_Tabelle,2,FALSE)),2),""))</f>
        <v/>
      </c>
      <c r="I99" s="5" t="n"/>
    </row>
    <row r="100">
      <c r="A100" s="16" t="n"/>
      <c r="B100" s="5" t="n"/>
      <c r="C100" s="5" t="n"/>
      <c r="D100" s="5" t="n"/>
      <c r="E100" s="5" t="n"/>
      <c r="F100" s="17" t="n"/>
      <c r="G100" s="5" t="n"/>
      <c r="H100" s="9">
        <f>IF(OR(F100="",G100=""),"",IFERROR(ROUND(F100*VLOOKUP(G100,MWST_Tabelle,2,FALSE)/(100+VLOOKUP(G100,MWST_Tabelle,2,FALSE)),2),""))</f>
        <v/>
      </c>
      <c r="I100" s="5" t="n"/>
    </row>
    <row r="101">
      <c r="A101" s="16" t="n"/>
      <c r="B101" s="5" t="n"/>
      <c r="C101" s="5" t="n"/>
      <c r="D101" s="5" t="n"/>
      <c r="E101" s="5" t="n"/>
      <c r="F101" s="17" t="n"/>
      <c r="G101" s="5" t="n"/>
      <c r="H101" s="9">
        <f>IF(OR(F101="",G101=""),"",IFERROR(ROUND(F101*VLOOKUP(G101,MWST_Tabelle,2,FALSE)/(100+VLOOKUP(G101,MWST_Tabelle,2,FALSE)),2),""))</f>
        <v/>
      </c>
      <c r="I101" s="5" t="n"/>
    </row>
    <row r="102">
      <c r="A102" s="16" t="n"/>
      <c r="B102" s="5" t="n"/>
      <c r="C102" s="5" t="n"/>
      <c r="D102" s="5" t="n"/>
      <c r="E102" s="5" t="n"/>
      <c r="F102" s="17" t="n"/>
      <c r="G102" s="5" t="n"/>
      <c r="H102" s="9">
        <f>IF(OR(F102="",G102=""),"",IFERROR(ROUND(F102*VLOOKUP(G102,MWST_Tabelle,2,FALSE)/(100+VLOOKUP(G102,MWST_Tabelle,2,FALSE)),2),""))</f>
        <v/>
      </c>
      <c r="I102" s="5" t="n"/>
    </row>
    <row r="103">
      <c r="A103" s="16" t="n"/>
      <c r="B103" s="5" t="n"/>
      <c r="C103" s="5" t="n"/>
      <c r="D103" s="5" t="n"/>
      <c r="E103" s="5" t="n"/>
      <c r="F103" s="17" t="n"/>
      <c r="G103" s="5" t="n"/>
      <c r="H103" s="9">
        <f>IF(OR(F103="",G103=""),"",IFERROR(ROUND(F103*VLOOKUP(G103,MWST_Tabelle,2,FALSE)/(100+VLOOKUP(G103,MWST_Tabelle,2,FALSE)),2),""))</f>
        <v/>
      </c>
      <c r="I103" s="5" t="n"/>
    </row>
    <row r="104">
      <c r="A104" s="16" t="n"/>
      <c r="B104" s="5" t="n"/>
      <c r="C104" s="5" t="n"/>
      <c r="D104" s="5" t="n"/>
      <c r="E104" s="5" t="n"/>
      <c r="F104" s="17" t="n"/>
      <c r="G104" s="5" t="n"/>
      <c r="H104" s="9">
        <f>IF(OR(F104="",G104=""),"",IFERROR(ROUND(F104*VLOOKUP(G104,MWST_Tabelle,2,FALSE)/(100+VLOOKUP(G104,MWST_Tabelle,2,FALSE)),2),""))</f>
        <v/>
      </c>
      <c r="I104" s="5" t="n"/>
    </row>
    <row r="105">
      <c r="A105" s="16" t="n"/>
      <c r="B105" s="5" t="n"/>
      <c r="C105" s="5" t="n"/>
      <c r="D105" s="5" t="n"/>
      <c r="E105" s="5" t="n"/>
      <c r="F105" s="17" t="n"/>
      <c r="G105" s="5" t="n"/>
      <c r="H105" s="9">
        <f>IF(OR(F105="",G105=""),"",IFERROR(ROUND(F105*VLOOKUP(G105,MWST_Tabelle,2,FALSE)/(100+VLOOKUP(G105,MWST_Tabelle,2,FALSE)),2),""))</f>
        <v/>
      </c>
      <c r="I105" s="5" t="n"/>
    </row>
    <row r="106">
      <c r="A106" s="16" t="n"/>
      <c r="B106" s="5" t="n"/>
      <c r="C106" s="5" t="n"/>
      <c r="D106" s="5" t="n"/>
      <c r="E106" s="5" t="n"/>
      <c r="F106" s="17" t="n"/>
      <c r="G106" s="5" t="n"/>
      <c r="H106" s="9">
        <f>IF(OR(F106="",G106=""),"",IFERROR(ROUND(F106*VLOOKUP(G106,MWST_Tabelle,2,FALSE)/(100+VLOOKUP(G106,MWST_Tabelle,2,FALSE)),2),""))</f>
        <v/>
      </c>
      <c r="I106" s="5" t="n"/>
    </row>
    <row r="107">
      <c r="A107" s="16" t="n"/>
      <c r="B107" s="5" t="n"/>
      <c r="C107" s="5" t="n"/>
      <c r="D107" s="5" t="n"/>
      <c r="E107" s="5" t="n"/>
      <c r="F107" s="17" t="n"/>
      <c r="G107" s="5" t="n"/>
      <c r="H107" s="9">
        <f>IF(OR(F107="",G107=""),"",IFERROR(ROUND(F107*VLOOKUP(G107,MWST_Tabelle,2,FALSE)/(100+VLOOKUP(G107,MWST_Tabelle,2,FALSE)),2),""))</f>
        <v/>
      </c>
      <c r="I107" s="5" t="n"/>
    </row>
    <row r="108">
      <c r="A108" s="16" t="n"/>
      <c r="B108" s="5" t="n"/>
      <c r="C108" s="5" t="n"/>
      <c r="D108" s="5" t="n"/>
      <c r="E108" s="5" t="n"/>
      <c r="F108" s="17" t="n"/>
      <c r="G108" s="5" t="n"/>
      <c r="H108" s="9">
        <f>IF(OR(F108="",G108=""),"",IFERROR(ROUND(F108*VLOOKUP(G108,MWST_Tabelle,2,FALSE)/(100+VLOOKUP(G108,MWST_Tabelle,2,FALSE)),2),""))</f>
        <v/>
      </c>
      <c r="I108" s="5" t="n"/>
    </row>
    <row r="109">
      <c r="A109" s="16" t="n"/>
      <c r="B109" s="5" t="n"/>
      <c r="C109" s="5" t="n"/>
      <c r="D109" s="5" t="n"/>
      <c r="E109" s="5" t="n"/>
      <c r="F109" s="17" t="n"/>
      <c r="G109" s="5" t="n"/>
      <c r="H109" s="9">
        <f>IF(OR(F109="",G109=""),"",IFERROR(ROUND(F109*VLOOKUP(G109,MWST_Tabelle,2,FALSE)/(100+VLOOKUP(G109,MWST_Tabelle,2,FALSE)),2),""))</f>
        <v/>
      </c>
      <c r="I109" s="5" t="n"/>
    </row>
    <row r="110">
      <c r="A110" s="16" t="n"/>
      <c r="B110" s="5" t="n"/>
      <c r="C110" s="5" t="n"/>
      <c r="D110" s="5" t="n"/>
      <c r="E110" s="5" t="n"/>
      <c r="F110" s="17" t="n"/>
      <c r="G110" s="5" t="n"/>
      <c r="H110" s="9">
        <f>IF(OR(F110="",G110=""),"",IFERROR(ROUND(F110*VLOOKUP(G110,MWST_Tabelle,2,FALSE)/(100+VLOOKUP(G110,MWST_Tabelle,2,FALSE)),2),""))</f>
        <v/>
      </c>
      <c r="I110" s="5" t="n"/>
    </row>
    <row r="111">
      <c r="A111" s="16" t="n"/>
      <c r="B111" s="5" t="n"/>
      <c r="C111" s="5" t="n"/>
      <c r="D111" s="5" t="n"/>
      <c r="E111" s="5" t="n"/>
      <c r="F111" s="17" t="n"/>
      <c r="G111" s="5" t="n"/>
      <c r="H111" s="9">
        <f>IF(OR(F111="",G111=""),"",IFERROR(ROUND(F111*VLOOKUP(G111,MWST_Tabelle,2,FALSE)/(100+VLOOKUP(G111,MWST_Tabelle,2,FALSE)),2),""))</f>
        <v/>
      </c>
      <c r="I111" s="5" t="n"/>
    </row>
    <row r="112">
      <c r="A112" s="16" t="n"/>
      <c r="B112" s="5" t="n"/>
      <c r="C112" s="5" t="n"/>
      <c r="D112" s="5" t="n"/>
      <c r="E112" s="5" t="n"/>
      <c r="F112" s="17" t="n"/>
      <c r="G112" s="5" t="n"/>
      <c r="H112" s="9">
        <f>IF(OR(F112="",G112=""),"",IFERROR(ROUND(F112*VLOOKUP(G112,MWST_Tabelle,2,FALSE)/(100+VLOOKUP(G112,MWST_Tabelle,2,FALSE)),2),""))</f>
        <v/>
      </c>
      <c r="I112" s="5" t="n"/>
    </row>
    <row r="113">
      <c r="A113" s="16" t="n"/>
      <c r="B113" s="5" t="n"/>
      <c r="C113" s="5" t="n"/>
      <c r="D113" s="5" t="n"/>
      <c r="E113" s="5" t="n"/>
      <c r="F113" s="17" t="n"/>
      <c r="G113" s="5" t="n"/>
      <c r="H113" s="9">
        <f>IF(OR(F113="",G113=""),"",IFERROR(ROUND(F113*VLOOKUP(G113,MWST_Tabelle,2,FALSE)/(100+VLOOKUP(G113,MWST_Tabelle,2,FALSE)),2),""))</f>
        <v/>
      </c>
      <c r="I113" s="5" t="n"/>
    </row>
    <row r="114">
      <c r="A114" s="16" t="n"/>
      <c r="B114" s="5" t="n"/>
      <c r="C114" s="5" t="n"/>
      <c r="D114" s="5" t="n"/>
      <c r="E114" s="5" t="n"/>
      <c r="F114" s="17" t="n"/>
      <c r="G114" s="5" t="n"/>
      <c r="H114" s="9">
        <f>IF(OR(F114="",G114=""),"",IFERROR(ROUND(F114*VLOOKUP(G114,MWST_Tabelle,2,FALSE)/(100+VLOOKUP(G114,MWST_Tabelle,2,FALSE)),2),""))</f>
        <v/>
      </c>
      <c r="I114" s="5" t="n"/>
    </row>
    <row r="115">
      <c r="A115" s="16" t="n"/>
      <c r="B115" s="5" t="n"/>
      <c r="C115" s="5" t="n"/>
      <c r="D115" s="5" t="n"/>
      <c r="E115" s="5" t="n"/>
      <c r="F115" s="17" t="n"/>
      <c r="G115" s="5" t="n"/>
      <c r="H115" s="9">
        <f>IF(OR(F115="",G115=""),"",IFERROR(ROUND(F115*VLOOKUP(G115,MWST_Tabelle,2,FALSE)/(100+VLOOKUP(G115,MWST_Tabelle,2,FALSE)),2),""))</f>
        <v/>
      </c>
      <c r="I115" s="5" t="n"/>
    </row>
    <row r="116">
      <c r="A116" s="16" t="n"/>
      <c r="B116" s="5" t="n"/>
      <c r="C116" s="5" t="n"/>
      <c r="D116" s="5" t="n"/>
      <c r="E116" s="5" t="n"/>
      <c r="F116" s="17" t="n"/>
      <c r="G116" s="5" t="n"/>
      <c r="H116" s="9">
        <f>IF(OR(F116="",G116=""),"",IFERROR(ROUND(F116*VLOOKUP(G116,MWST_Tabelle,2,FALSE)/(100+VLOOKUP(G116,MWST_Tabelle,2,FALSE)),2),""))</f>
        <v/>
      </c>
      <c r="I116" s="5" t="n"/>
    </row>
    <row r="117">
      <c r="A117" s="16" t="n"/>
      <c r="B117" s="5" t="n"/>
      <c r="C117" s="5" t="n"/>
      <c r="D117" s="5" t="n"/>
      <c r="E117" s="5" t="n"/>
      <c r="F117" s="17" t="n"/>
      <c r="G117" s="5" t="n"/>
      <c r="H117" s="9">
        <f>IF(OR(F117="",G117=""),"",IFERROR(ROUND(F117*VLOOKUP(G117,MWST_Tabelle,2,FALSE)/(100+VLOOKUP(G117,MWST_Tabelle,2,FALSE)),2),""))</f>
        <v/>
      </c>
      <c r="I117" s="5" t="n"/>
    </row>
    <row r="118">
      <c r="A118" s="16" t="n"/>
      <c r="B118" s="5" t="n"/>
      <c r="C118" s="5" t="n"/>
      <c r="D118" s="5" t="n"/>
      <c r="E118" s="5" t="n"/>
      <c r="F118" s="17" t="n"/>
      <c r="G118" s="5" t="n"/>
      <c r="H118" s="9">
        <f>IF(OR(F118="",G118=""),"",IFERROR(ROUND(F118*VLOOKUP(G118,MWST_Tabelle,2,FALSE)/(100+VLOOKUP(G118,MWST_Tabelle,2,FALSE)),2),""))</f>
        <v/>
      </c>
      <c r="I118" s="5" t="n"/>
    </row>
    <row r="119">
      <c r="A119" s="16" t="n"/>
      <c r="B119" s="5" t="n"/>
      <c r="C119" s="5" t="n"/>
      <c r="D119" s="5" t="n"/>
      <c r="E119" s="5" t="n"/>
      <c r="F119" s="17" t="n"/>
      <c r="G119" s="5" t="n"/>
      <c r="H119" s="9">
        <f>IF(OR(F119="",G119=""),"",IFERROR(ROUND(F119*VLOOKUP(G119,MWST_Tabelle,2,FALSE)/(100+VLOOKUP(G119,MWST_Tabelle,2,FALSE)),2),""))</f>
        <v/>
      </c>
      <c r="I119" s="5" t="n"/>
    </row>
    <row r="120">
      <c r="A120" s="16" t="n"/>
      <c r="B120" s="5" t="n"/>
      <c r="C120" s="5" t="n"/>
      <c r="D120" s="5" t="n"/>
      <c r="E120" s="5" t="n"/>
      <c r="F120" s="17" t="n"/>
      <c r="G120" s="5" t="n"/>
      <c r="H120" s="9">
        <f>IF(OR(F120="",G120=""),"",IFERROR(ROUND(F120*VLOOKUP(G120,MWST_Tabelle,2,FALSE)/(100+VLOOKUP(G120,MWST_Tabelle,2,FALSE)),2),""))</f>
        <v/>
      </c>
      <c r="I120" s="5" t="n"/>
    </row>
    <row r="121">
      <c r="A121" s="16" t="n"/>
      <c r="B121" s="5" t="n"/>
      <c r="C121" s="5" t="n"/>
      <c r="D121" s="5" t="n"/>
      <c r="E121" s="5" t="n"/>
      <c r="F121" s="17" t="n"/>
      <c r="G121" s="5" t="n"/>
      <c r="H121" s="9">
        <f>IF(OR(F121="",G121=""),"",IFERROR(ROUND(F121*VLOOKUP(G121,MWST_Tabelle,2,FALSE)/(100+VLOOKUP(G121,MWST_Tabelle,2,FALSE)),2),""))</f>
        <v/>
      </c>
      <c r="I121" s="5" t="n"/>
    </row>
    <row r="122">
      <c r="A122" s="16" t="n"/>
      <c r="B122" s="5" t="n"/>
      <c r="C122" s="5" t="n"/>
      <c r="D122" s="5" t="n"/>
      <c r="E122" s="5" t="n"/>
      <c r="F122" s="17" t="n"/>
      <c r="G122" s="5" t="n"/>
      <c r="H122" s="9">
        <f>IF(OR(F122="",G122=""),"",IFERROR(ROUND(F122*VLOOKUP(G122,MWST_Tabelle,2,FALSE)/(100+VLOOKUP(G122,MWST_Tabelle,2,FALSE)),2),""))</f>
        <v/>
      </c>
      <c r="I122" s="5" t="n"/>
    </row>
    <row r="123">
      <c r="A123" s="16" t="n"/>
      <c r="B123" s="5" t="n"/>
      <c r="C123" s="5" t="n"/>
      <c r="D123" s="5" t="n"/>
      <c r="E123" s="5" t="n"/>
      <c r="F123" s="17" t="n"/>
      <c r="G123" s="5" t="n"/>
      <c r="H123" s="9">
        <f>IF(OR(F123="",G123=""),"",IFERROR(ROUND(F123*VLOOKUP(G123,MWST_Tabelle,2,FALSE)/(100+VLOOKUP(G123,MWST_Tabelle,2,FALSE)),2),""))</f>
        <v/>
      </c>
      <c r="I123" s="5" t="n"/>
    </row>
    <row r="124">
      <c r="A124" s="16" t="n"/>
      <c r="B124" s="5" t="n"/>
      <c r="C124" s="5" t="n"/>
      <c r="D124" s="5" t="n"/>
      <c r="E124" s="5" t="n"/>
      <c r="F124" s="17" t="n"/>
      <c r="G124" s="5" t="n"/>
      <c r="H124" s="9">
        <f>IF(OR(F124="",G124=""),"",IFERROR(ROUND(F124*VLOOKUP(G124,MWST_Tabelle,2,FALSE)/(100+VLOOKUP(G124,MWST_Tabelle,2,FALSE)),2),""))</f>
        <v/>
      </c>
      <c r="I124" s="5" t="n"/>
    </row>
    <row r="125">
      <c r="A125" s="16" t="n"/>
      <c r="B125" s="5" t="n"/>
      <c r="C125" s="5" t="n"/>
      <c r="D125" s="5" t="n"/>
      <c r="E125" s="5" t="n"/>
      <c r="F125" s="17" t="n"/>
      <c r="G125" s="5" t="n"/>
      <c r="H125" s="9">
        <f>IF(OR(F125="",G125=""),"",IFERROR(ROUND(F125*VLOOKUP(G125,MWST_Tabelle,2,FALSE)/(100+VLOOKUP(G125,MWST_Tabelle,2,FALSE)),2),""))</f>
        <v/>
      </c>
      <c r="I125" s="5" t="n"/>
    </row>
    <row r="126">
      <c r="A126" s="16" t="n"/>
      <c r="B126" s="5" t="n"/>
      <c r="C126" s="5" t="n"/>
      <c r="D126" s="5" t="n"/>
      <c r="E126" s="5" t="n"/>
      <c r="F126" s="17" t="n"/>
      <c r="G126" s="5" t="n"/>
      <c r="H126" s="9">
        <f>IF(OR(F126="",G126=""),"",IFERROR(ROUND(F126*VLOOKUP(G126,MWST_Tabelle,2,FALSE)/(100+VLOOKUP(G126,MWST_Tabelle,2,FALSE)),2),""))</f>
        <v/>
      </c>
      <c r="I126" s="5" t="n"/>
    </row>
    <row r="127">
      <c r="A127" s="16" t="n"/>
      <c r="B127" s="5" t="n"/>
      <c r="C127" s="5" t="n"/>
      <c r="D127" s="5" t="n"/>
      <c r="E127" s="5" t="n"/>
      <c r="F127" s="17" t="n"/>
      <c r="G127" s="5" t="n"/>
      <c r="H127" s="9">
        <f>IF(OR(F127="",G127=""),"",IFERROR(ROUND(F127*VLOOKUP(G127,MWST_Tabelle,2,FALSE)/(100+VLOOKUP(G127,MWST_Tabelle,2,FALSE)),2),""))</f>
        <v/>
      </c>
      <c r="I127" s="5" t="n"/>
    </row>
    <row r="128">
      <c r="A128" s="16" t="n"/>
      <c r="B128" s="5" t="n"/>
      <c r="C128" s="5" t="n"/>
      <c r="D128" s="5" t="n"/>
      <c r="E128" s="5" t="n"/>
      <c r="F128" s="17" t="n"/>
      <c r="G128" s="5" t="n"/>
      <c r="H128" s="9">
        <f>IF(OR(F128="",G128=""),"",IFERROR(ROUND(F128*VLOOKUP(G128,MWST_Tabelle,2,FALSE)/(100+VLOOKUP(G128,MWST_Tabelle,2,FALSE)),2),""))</f>
        <v/>
      </c>
      <c r="I128" s="5" t="n"/>
    </row>
    <row r="129">
      <c r="A129" s="16" t="n"/>
      <c r="B129" s="5" t="n"/>
      <c r="C129" s="5" t="n"/>
      <c r="D129" s="5" t="n"/>
      <c r="E129" s="5" t="n"/>
      <c r="F129" s="17" t="n"/>
      <c r="G129" s="5" t="n"/>
      <c r="H129" s="9">
        <f>IF(OR(F129="",G129=""),"",IFERROR(ROUND(F129*VLOOKUP(G129,MWST_Tabelle,2,FALSE)/(100+VLOOKUP(G129,MWST_Tabelle,2,FALSE)),2),""))</f>
        <v/>
      </c>
      <c r="I129" s="5" t="n"/>
    </row>
    <row r="130">
      <c r="A130" s="16" t="n"/>
      <c r="B130" s="5" t="n"/>
      <c r="C130" s="5" t="n"/>
      <c r="D130" s="5" t="n"/>
      <c r="E130" s="5" t="n"/>
      <c r="F130" s="17" t="n"/>
      <c r="G130" s="5" t="n"/>
      <c r="H130" s="9">
        <f>IF(OR(F130="",G130=""),"",IFERROR(ROUND(F130*VLOOKUP(G130,MWST_Tabelle,2,FALSE)/(100+VLOOKUP(G130,MWST_Tabelle,2,FALSE)),2),""))</f>
        <v/>
      </c>
      <c r="I130" s="5" t="n"/>
    </row>
    <row r="131">
      <c r="A131" s="16" t="n"/>
      <c r="B131" s="5" t="n"/>
      <c r="C131" s="5" t="n"/>
      <c r="D131" s="5" t="n"/>
      <c r="E131" s="5" t="n"/>
      <c r="F131" s="17" t="n"/>
      <c r="G131" s="5" t="n"/>
      <c r="H131" s="9">
        <f>IF(OR(F131="",G131=""),"",IFERROR(ROUND(F131*VLOOKUP(G131,MWST_Tabelle,2,FALSE)/(100+VLOOKUP(G131,MWST_Tabelle,2,FALSE)),2),""))</f>
        <v/>
      </c>
      <c r="I131" s="5" t="n"/>
    </row>
    <row r="132">
      <c r="A132" s="16" t="n"/>
      <c r="B132" s="5" t="n"/>
      <c r="C132" s="5" t="n"/>
      <c r="D132" s="5" t="n"/>
      <c r="E132" s="5" t="n"/>
      <c r="F132" s="17" t="n"/>
      <c r="G132" s="5" t="n"/>
      <c r="H132" s="9">
        <f>IF(OR(F132="",G132=""),"",IFERROR(ROUND(F132*VLOOKUP(G132,MWST_Tabelle,2,FALSE)/(100+VLOOKUP(G132,MWST_Tabelle,2,FALSE)),2),""))</f>
        <v/>
      </c>
      <c r="I132" s="5" t="n"/>
    </row>
    <row r="133">
      <c r="A133" s="16" t="n"/>
      <c r="B133" s="5" t="n"/>
      <c r="C133" s="5" t="n"/>
      <c r="D133" s="5" t="n"/>
      <c r="E133" s="5" t="n"/>
      <c r="F133" s="17" t="n"/>
      <c r="G133" s="5" t="n"/>
      <c r="H133" s="9">
        <f>IF(OR(F133="",G133=""),"",IFERROR(ROUND(F133*VLOOKUP(G133,MWST_Tabelle,2,FALSE)/(100+VLOOKUP(G133,MWST_Tabelle,2,FALSE)),2),""))</f>
        <v/>
      </c>
      <c r="I133" s="5" t="n"/>
    </row>
    <row r="134">
      <c r="A134" s="16" t="n"/>
      <c r="B134" s="5" t="n"/>
      <c r="C134" s="5" t="n"/>
      <c r="D134" s="5" t="n"/>
      <c r="E134" s="5" t="n"/>
      <c r="F134" s="17" t="n"/>
      <c r="G134" s="5" t="n"/>
      <c r="H134" s="9">
        <f>IF(OR(F134="",G134=""),"",IFERROR(ROUND(F134*VLOOKUP(G134,MWST_Tabelle,2,FALSE)/(100+VLOOKUP(G134,MWST_Tabelle,2,FALSE)),2),""))</f>
        <v/>
      </c>
      <c r="I134" s="5" t="n"/>
    </row>
    <row r="135">
      <c r="A135" s="16" t="n"/>
      <c r="B135" s="5" t="n"/>
      <c r="C135" s="5" t="n"/>
      <c r="D135" s="5" t="n"/>
      <c r="E135" s="5" t="n"/>
      <c r="F135" s="17" t="n"/>
      <c r="G135" s="5" t="n"/>
      <c r="H135" s="9">
        <f>IF(OR(F135="",G135=""),"",IFERROR(ROUND(F135*VLOOKUP(G135,MWST_Tabelle,2,FALSE)/(100+VLOOKUP(G135,MWST_Tabelle,2,FALSE)),2),""))</f>
        <v/>
      </c>
      <c r="I135" s="5" t="n"/>
    </row>
    <row r="136">
      <c r="A136" s="16" t="n"/>
      <c r="B136" s="5" t="n"/>
      <c r="C136" s="5" t="n"/>
      <c r="D136" s="5" t="n"/>
      <c r="E136" s="5" t="n"/>
      <c r="F136" s="17" t="n"/>
      <c r="G136" s="5" t="n"/>
      <c r="H136" s="9">
        <f>IF(OR(F136="",G136=""),"",IFERROR(ROUND(F136*VLOOKUP(G136,MWST_Tabelle,2,FALSE)/(100+VLOOKUP(G136,MWST_Tabelle,2,FALSE)),2),""))</f>
        <v/>
      </c>
      <c r="I136" s="5" t="n"/>
    </row>
    <row r="137">
      <c r="A137" s="16" t="n"/>
      <c r="B137" s="5" t="n"/>
      <c r="C137" s="5" t="n"/>
      <c r="D137" s="5" t="n"/>
      <c r="E137" s="5" t="n"/>
      <c r="F137" s="17" t="n"/>
      <c r="G137" s="5" t="n"/>
      <c r="H137" s="9">
        <f>IF(OR(F137="",G137=""),"",IFERROR(ROUND(F137*VLOOKUP(G137,MWST_Tabelle,2,FALSE)/(100+VLOOKUP(G137,MWST_Tabelle,2,FALSE)),2),""))</f>
        <v/>
      </c>
      <c r="I137" s="5" t="n"/>
    </row>
    <row r="138">
      <c r="A138" s="16" t="n"/>
      <c r="B138" s="5" t="n"/>
      <c r="C138" s="5" t="n"/>
      <c r="D138" s="5" t="n"/>
      <c r="E138" s="5" t="n"/>
      <c r="F138" s="17" t="n"/>
      <c r="G138" s="5" t="n"/>
      <c r="H138" s="9">
        <f>IF(OR(F138="",G138=""),"",IFERROR(ROUND(F138*VLOOKUP(G138,MWST_Tabelle,2,FALSE)/(100+VLOOKUP(G138,MWST_Tabelle,2,FALSE)),2),""))</f>
        <v/>
      </c>
      <c r="I138" s="5" t="n"/>
    </row>
    <row r="139">
      <c r="A139" s="16" t="n"/>
      <c r="B139" s="5" t="n"/>
      <c r="C139" s="5" t="n"/>
      <c r="D139" s="5" t="n"/>
      <c r="E139" s="5" t="n"/>
      <c r="F139" s="17" t="n"/>
      <c r="G139" s="5" t="n"/>
      <c r="H139" s="9">
        <f>IF(OR(F139="",G139=""),"",IFERROR(ROUND(F139*VLOOKUP(G139,MWST_Tabelle,2,FALSE)/(100+VLOOKUP(G139,MWST_Tabelle,2,FALSE)),2),""))</f>
        <v/>
      </c>
      <c r="I139" s="5" t="n"/>
    </row>
    <row r="140">
      <c r="A140" s="16" t="n"/>
      <c r="B140" s="5" t="n"/>
      <c r="C140" s="5" t="n"/>
      <c r="D140" s="5" t="n"/>
      <c r="E140" s="5" t="n"/>
      <c r="F140" s="17" t="n"/>
      <c r="G140" s="5" t="n"/>
      <c r="H140" s="9">
        <f>IF(OR(F140="",G140=""),"",IFERROR(ROUND(F140*VLOOKUP(G140,MWST_Tabelle,2,FALSE)/(100+VLOOKUP(G140,MWST_Tabelle,2,FALSE)),2),""))</f>
        <v/>
      </c>
      <c r="I140" s="5" t="n"/>
    </row>
    <row r="141">
      <c r="A141" s="16" t="n"/>
      <c r="B141" s="5" t="n"/>
      <c r="C141" s="5" t="n"/>
      <c r="D141" s="5" t="n"/>
      <c r="E141" s="5" t="n"/>
      <c r="F141" s="17" t="n"/>
      <c r="G141" s="5" t="n"/>
      <c r="H141" s="9">
        <f>IF(OR(F141="",G141=""),"",IFERROR(ROUND(F141*VLOOKUP(G141,MWST_Tabelle,2,FALSE)/(100+VLOOKUP(G141,MWST_Tabelle,2,FALSE)),2),""))</f>
        <v/>
      </c>
      <c r="I141" s="5" t="n"/>
    </row>
    <row r="142">
      <c r="A142" s="16" t="n"/>
      <c r="B142" s="5" t="n"/>
      <c r="C142" s="5" t="n"/>
      <c r="D142" s="5" t="n"/>
      <c r="E142" s="5" t="n"/>
      <c r="F142" s="17" t="n"/>
      <c r="G142" s="5" t="n"/>
      <c r="H142" s="9">
        <f>IF(OR(F142="",G142=""),"",IFERROR(ROUND(F142*VLOOKUP(G142,MWST_Tabelle,2,FALSE)/(100+VLOOKUP(G142,MWST_Tabelle,2,FALSE)),2),""))</f>
        <v/>
      </c>
      <c r="I142" s="5" t="n"/>
    </row>
    <row r="143">
      <c r="A143" s="16" t="n"/>
      <c r="B143" s="5" t="n"/>
      <c r="C143" s="5" t="n"/>
      <c r="D143" s="5" t="n"/>
      <c r="E143" s="5" t="n"/>
      <c r="F143" s="17" t="n"/>
      <c r="G143" s="5" t="n"/>
      <c r="H143" s="9">
        <f>IF(OR(F143="",G143=""),"",IFERROR(ROUND(F143*VLOOKUP(G143,MWST_Tabelle,2,FALSE)/(100+VLOOKUP(G143,MWST_Tabelle,2,FALSE)),2),""))</f>
        <v/>
      </c>
      <c r="I143" s="5" t="n"/>
    </row>
    <row r="144">
      <c r="A144" s="16" t="n"/>
      <c r="B144" s="5" t="n"/>
      <c r="C144" s="5" t="n"/>
      <c r="D144" s="5" t="n"/>
      <c r="E144" s="5" t="n"/>
      <c r="F144" s="17" t="n"/>
      <c r="G144" s="5" t="n"/>
      <c r="H144" s="9">
        <f>IF(OR(F144="",G144=""),"",IFERROR(ROUND(F144*VLOOKUP(G144,MWST_Tabelle,2,FALSE)/(100+VLOOKUP(G144,MWST_Tabelle,2,FALSE)),2),""))</f>
        <v/>
      </c>
      <c r="I144" s="5" t="n"/>
    </row>
    <row r="145">
      <c r="A145" s="16" t="n"/>
      <c r="B145" s="5" t="n"/>
      <c r="C145" s="5" t="n"/>
      <c r="D145" s="5" t="n"/>
      <c r="E145" s="5" t="n"/>
      <c r="F145" s="17" t="n"/>
      <c r="G145" s="5" t="n"/>
      <c r="H145" s="9">
        <f>IF(OR(F145="",G145=""),"",IFERROR(ROUND(F145*VLOOKUP(G145,MWST_Tabelle,2,FALSE)/(100+VLOOKUP(G145,MWST_Tabelle,2,FALSE)),2),""))</f>
        <v/>
      </c>
      <c r="I145" s="5" t="n"/>
    </row>
    <row r="146">
      <c r="A146" s="16" t="n"/>
      <c r="B146" s="5" t="n"/>
      <c r="C146" s="5" t="n"/>
      <c r="D146" s="5" t="n"/>
      <c r="E146" s="5" t="n"/>
      <c r="F146" s="17" t="n"/>
      <c r="G146" s="5" t="n"/>
      <c r="H146" s="9">
        <f>IF(OR(F146="",G146=""),"",IFERROR(ROUND(F146*VLOOKUP(G146,MWST_Tabelle,2,FALSE)/(100+VLOOKUP(G146,MWST_Tabelle,2,FALSE)),2),""))</f>
        <v/>
      </c>
      <c r="I146" s="5" t="n"/>
    </row>
    <row r="147">
      <c r="A147" s="16" t="n"/>
      <c r="B147" s="5" t="n"/>
      <c r="C147" s="5" t="n"/>
      <c r="D147" s="5" t="n"/>
      <c r="E147" s="5" t="n"/>
      <c r="F147" s="17" t="n"/>
      <c r="G147" s="5" t="n"/>
      <c r="H147" s="9">
        <f>IF(OR(F147="",G147=""),"",IFERROR(ROUND(F147*VLOOKUP(G147,MWST_Tabelle,2,FALSE)/(100+VLOOKUP(G147,MWST_Tabelle,2,FALSE)),2),""))</f>
        <v/>
      </c>
      <c r="I147" s="5" t="n"/>
    </row>
    <row r="148">
      <c r="A148" s="16" t="n"/>
      <c r="B148" s="5" t="n"/>
      <c r="C148" s="5" t="n"/>
      <c r="D148" s="5" t="n"/>
      <c r="E148" s="5" t="n"/>
      <c r="F148" s="17" t="n"/>
      <c r="G148" s="5" t="n"/>
      <c r="H148" s="9">
        <f>IF(OR(F148="",G148=""),"",IFERROR(ROUND(F148*VLOOKUP(G148,MWST_Tabelle,2,FALSE)/(100+VLOOKUP(G148,MWST_Tabelle,2,FALSE)),2),""))</f>
        <v/>
      </c>
      <c r="I148" s="5" t="n"/>
    </row>
    <row r="149">
      <c r="A149" s="16" t="n"/>
      <c r="B149" s="5" t="n"/>
      <c r="C149" s="5" t="n"/>
      <c r="D149" s="5" t="n"/>
      <c r="E149" s="5" t="n"/>
      <c r="F149" s="17" t="n"/>
      <c r="G149" s="5" t="n"/>
      <c r="H149" s="9">
        <f>IF(OR(F149="",G149=""),"",IFERROR(ROUND(F149*VLOOKUP(G149,MWST_Tabelle,2,FALSE)/(100+VLOOKUP(G149,MWST_Tabelle,2,FALSE)),2),""))</f>
        <v/>
      </c>
      <c r="I149" s="5" t="n"/>
    </row>
    <row r="150">
      <c r="A150" s="16" t="n"/>
      <c r="B150" s="5" t="n"/>
      <c r="C150" s="5" t="n"/>
      <c r="D150" s="5" t="n"/>
      <c r="E150" s="5" t="n"/>
      <c r="F150" s="17" t="n"/>
      <c r="G150" s="5" t="n"/>
      <c r="H150" s="9">
        <f>IF(OR(F150="",G150=""),"",IFERROR(ROUND(F150*VLOOKUP(G150,MWST_Tabelle,2,FALSE)/(100+VLOOKUP(G150,MWST_Tabelle,2,FALSE)),2),""))</f>
        <v/>
      </c>
      <c r="I150" s="5" t="n"/>
    </row>
    <row r="151">
      <c r="A151" s="16" t="n"/>
      <c r="B151" s="5" t="n"/>
      <c r="C151" s="5" t="n"/>
      <c r="D151" s="5" t="n"/>
      <c r="E151" s="5" t="n"/>
      <c r="F151" s="17" t="n"/>
      <c r="G151" s="5" t="n"/>
      <c r="H151" s="9">
        <f>IF(OR(F151="",G151=""),"",IFERROR(ROUND(F151*VLOOKUP(G151,MWST_Tabelle,2,FALSE)/(100+VLOOKUP(G151,MWST_Tabelle,2,FALSE)),2),""))</f>
        <v/>
      </c>
      <c r="I151" s="5" t="n"/>
    </row>
    <row r="152">
      <c r="A152" s="16" t="n"/>
      <c r="B152" s="5" t="n"/>
      <c r="C152" s="5" t="n"/>
      <c r="D152" s="5" t="n"/>
      <c r="E152" s="5" t="n"/>
      <c r="F152" s="17" t="n"/>
      <c r="G152" s="5" t="n"/>
      <c r="H152" s="9">
        <f>IF(OR(F152="",G152=""),"",IFERROR(ROUND(F152*VLOOKUP(G152,MWST_Tabelle,2,FALSE)/(100+VLOOKUP(G152,MWST_Tabelle,2,FALSE)),2),""))</f>
        <v/>
      </c>
      <c r="I152" s="5" t="n"/>
    </row>
    <row r="153">
      <c r="A153" s="16" t="n"/>
      <c r="B153" s="5" t="n"/>
      <c r="C153" s="5" t="n"/>
      <c r="D153" s="5" t="n"/>
      <c r="E153" s="5" t="n"/>
      <c r="F153" s="17" t="n"/>
      <c r="G153" s="5" t="n"/>
      <c r="H153" s="9">
        <f>IF(OR(F153="",G153=""),"",IFERROR(ROUND(F153*VLOOKUP(G153,MWST_Tabelle,2,FALSE)/(100+VLOOKUP(G153,MWST_Tabelle,2,FALSE)),2),""))</f>
        <v/>
      </c>
      <c r="I153" s="5" t="n"/>
    </row>
    <row r="154">
      <c r="A154" s="16" t="n"/>
      <c r="B154" s="5" t="n"/>
      <c r="C154" s="5" t="n"/>
      <c r="D154" s="5" t="n"/>
      <c r="E154" s="5" t="n"/>
      <c r="F154" s="17" t="n"/>
      <c r="G154" s="5" t="n"/>
      <c r="H154" s="9">
        <f>IF(OR(F154="",G154=""),"",IFERROR(ROUND(F154*VLOOKUP(G154,MWST_Tabelle,2,FALSE)/(100+VLOOKUP(G154,MWST_Tabelle,2,FALSE)),2),""))</f>
        <v/>
      </c>
      <c r="I154" s="5" t="n"/>
    </row>
    <row r="155">
      <c r="A155" s="16" t="n"/>
      <c r="B155" s="5" t="n"/>
      <c r="C155" s="5" t="n"/>
      <c r="D155" s="5" t="n"/>
      <c r="E155" s="5" t="n"/>
      <c r="F155" s="17" t="n"/>
      <c r="G155" s="5" t="n"/>
      <c r="H155" s="9">
        <f>IF(OR(F155="",G155=""),"",IFERROR(ROUND(F155*VLOOKUP(G155,MWST_Tabelle,2,FALSE)/(100+VLOOKUP(G155,MWST_Tabelle,2,FALSE)),2),""))</f>
        <v/>
      </c>
      <c r="I155" s="5" t="n"/>
    </row>
    <row r="156">
      <c r="A156" s="16" t="n"/>
      <c r="B156" s="5" t="n"/>
      <c r="C156" s="5" t="n"/>
      <c r="D156" s="5" t="n"/>
      <c r="E156" s="5" t="n"/>
      <c r="F156" s="17" t="n"/>
      <c r="G156" s="5" t="n"/>
      <c r="H156" s="9">
        <f>IF(OR(F156="",G156=""),"",IFERROR(ROUND(F156*VLOOKUP(G156,MWST_Tabelle,2,FALSE)/(100+VLOOKUP(G156,MWST_Tabelle,2,FALSE)),2),""))</f>
        <v/>
      </c>
      <c r="I156" s="5" t="n"/>
    </row>
    <row r="157">
      <c r="A157" s="16" t="n"/>
      <c r="B157" s="5" t="n"/>
      <c r="C157" s="5" t="n"/>
      <c r="D157" s="5" t="n"/>
      <c r="E157" s="5" t="n"/>
      <c r="F157" s="17" t="n"/>
      <c r="G157" s="5" t="n"/>
      <c r="H157" s="9">
        <f>IF(OR(F157="",G157=""),"",IFERROR(ROUND(F157*VLOOKUP(G157,MWST_Tabelle,2,FALSE)/(100+VLOOKUP(G157,MWST_Tabelle,2,FALSE)),2),""))</f>
        <v/>
      </c>
      <c r="I157" s="5" t="n"/>
    </row>
    <row r="158">
      <c r="A158" s="16" t="n"/>
      <c r="B158" s="5" t="n"/>
      <c r="C158" s="5" t="n"/>
      <c r="D158" s="5" t="n"/>
      <c r="E158" s="5" t="n"/>
      <c r="F158" s="17" t="n"/>
      <c r="G158" s="5" t="n"/>
      <c r="H158" s="9">
        <f>IF(OR(F158="",G158=""),"",IFERROR(ROUND(F158*VLOOKUP(G158,MWST_Tabelle,2,FALSE)/(100+VLOOKUP(G158,MWST_Tabelle,2,FALSE)),2),""))</f>
        <v/>
      </c>
      <c r="I158" s="5" t="n"/>
    </row>
    <row r="159">
      <c r="A159" s="16" t="n"/>
      <c r="B159" s="5" t="n"/>
      <c r="C159" s="5" t="n"/>
      <c r="D159" s="5" t="n"/>
      <c r="E159" s="5" t="n"/>
      <c r="F159" s="17" t="n"/>
      <c r="G159" s="5" t="n"/>
      <c r="H159" s="9">
        <f>IF(OR(F159="",G159=""),"",IFERROR(ROUND(F159*VLOOKUP(G159,MWST_Tabelle,2,FALSE)/(100+VLOOKUP(G159,MWST_Tabelle,2,FALSE)),2),""))</f>
        <v/>
      </c>
      <c r="I159" s="5" t="n"/>
    </row>
    <row r="160">
      <c r="A160" s="16" t="n"/>
      <c r="B160" s="5" t="n"/>
      <c r="C160" s="5" t="n"/>
      <c r="D160" s="5" t="n"/>
      <c r="E160" s="5" t="n"/>
      <c r="F160" s="17" t="n"/>
      <c r="G160" s="5" t="n"/>
      <c r="H160" s="9">
        <f>IF(OR(F160="",G160=""),"",IFERROR(ROUND(F160*VLOOKUP(G160,MWST_Tabelle,2,FALSE)/(100+VLOOKUP(G160,MWST_Tabelle,2,FALSE)),2),""))</f>
        <v/>
      </c>
      <c r="I160" s="5" t="n"/>
    </row>
    <row r="161">
      <c r="A161" s="16" t="n"/>
      <c r="B161" s="5" t="n"/>
      <c r="C161" s="5" t="n"/>
      <c r="D161" s="5" t="n"/>
      <c r="E161" s="5" t="n"/>
      <c r="F161" s="17" t="n"/>
      <c r="G161" s="5" t="n"/>
      <c r="H161" s="9">
        <f>IF(OR(F161="",G161=""),"",IFERROR(ROUND(F161*VLOOKUP(G161,MWST_Tabelle,2,FALSE)/(100+VLOOKUP(G161,MWST_Tabelle,2,FALSE)),2),""))</f>
        <v/>
      </c>
      <c r="I161" s="5" t="n"/>
    </row>
    <row r="162">
      <c r="A162" s="16" t="n"/>
      <c r="B162" s="5" t="n"/>
      <c r="C162" s="5" t="n"/>
      <c r="D162" s="5" t="n"/>
      <c r="E162" s="5" t="n"/>
      <c r="F162" s="17" t="n"/>
      <c r="G162" s="5" t="n"/>
      <c r="H162" s="9">
        <f>IF(OR(F162="",G162=""),"",IFERROR(ROUND(F162*VLOOKUP(G162,MWST_Tabelle,2,FALSE)/(100+VLOOKUP(G162,MWST_Tabelle,2,FALSE)),2),""))</f>
        <v/>
      </c>
      <c r="I162" s="5" t="n"/>
    </row>
    <row r="163">
      <c r="A163" s="16" t="n"/>
      <c r="B163" s="5" t="n"/>
      <c r="C163" s="5" t="n"/>
      <c r="D163" s="5" t="n"/>
      <c r="E163" s="5" t="n"/>
      <c r="F163" s="17" t="n"/>
      <c r="G163" s="5" t="n"/>
      <c r="H163" s="9">
        <f>IF(OR(F163="",G163=""),"",IFERROR(ROUND(F163*VLOOKUP(G163,MWST_Tabelle,2,FALSE)/(100+VLOOKUP(G163,MWST_Tabelle,2,FALSE)),2),""))</f>
        <v/>
      </c>
      <c r="I163" s="5" t="n"/>
    </row>
    <row r="164">
      <c r="A164" s="16" t="n"/>
      <c r="B164" s="5" t="n"/>
      <c r="C164" s="5" t="n"/>
      <c r="D164" s="5" t="n"/>
      <c r="E164" s="5" t="n"/>
      <c r="F164" s="17" t="n"/>
      <c r="G164" s="5" t="n"/>
      <c r="H164" s="9">
        <f>IF(OR(F164="",G164=""),"",IFERROR(ROUND(F164*VLOOKUP(G164,MWST_Tabelle,2,FALSE)/(100+VLOOKUP(G164,MWST_Tabelle,2,FALSE)),2),""))</f>
        <v/>
      </c>
      <c r="I164" s="5" t="n"/>
    </row>
    <row r="165">
      <c r="A165" s="16" t="n"/>
      <c r="B165" s="5" t="n"/>
      <c r="C165" s="5" t="n"/>
      <c r="D165" s="5" t="n"/>
      <c r="E165" s="5" t="n"/>
      <c r="F165" s="17" t="n"/>
      <c r="G165" s="5" t="n"/>
      <c r="H165" s="9">
        <f>IF(OR(F165="",G165=""),"",IFERROR(ROUND(F165*VLOOKUP(G165,MWST_Tabelle,2,FALSE)/(100+VLOOKUP(G165,MWST_Tabelle,2,FALSE)),2),""))</f>
        <v/>
      </c>
      <c r="I165" s="5" t="n"/>
    </row>
    <row r="166">
      <c r="A166" s="16" t="n"/>
      <c r="B166" s="5" t="n"/>
      <c r="C166" s="5" t="n"/>
      <c r="D166" s="5" t="n"/>
      <c r="E166" s="5" t="n"/>
      <c r="F166" s="17" t="n"/>
      <c r="G166" s="5" t="n"/>
      <c r="H166" s="9">
        <f>IF(OR(F166="",G166=""),"",IFERROR(ROUND(F166*VLOOKUP(G166,MWST_Tabelle,2,FALSE)/(100+VLOOKUP(G166,MWST_Tabelle,2,FALSE)),2),""))</f>
        <v/>
      </c>
      <c r="I166" s="5" t="n"/>
    </row>
    <row r="167">
      <c r="A167" s="16" t="n"/>
      <c r="B167" s="5" t="n"/>
      <c r="C167" s="5" t="n"/>
      <c r="D167" s="5" t="n"/>
      <c r="E167" s="5" t="n"/>
      <c r="F167" s="17" t="n"/>
      <c r="G167" s="5" t="n"/>
      <c r="H167" s="9">
        <f>IF(OR(F167="",G167=""),"",IFERROR(ROUND(F167*VLOOKUP(G167,MWST_Tabelle,2,FALSE)/(100+VLOOKUP(G167,MWST_Tabelle,2,FALSE)),2),""))</f>
        <v/>
      </c>
      <c r="I167" s="5" t="n"/>
    </row>
    <row r="168">
      <c r="A168" s="16" t="n"/>
      <c r="B168" s="5" t="n"/>
      <c r="C168" s="5" t="n"/>
      <c r="D168" s="5" t="n"/>
      <c r="E168" s="5" t="n"/>
      <c r="F168" s="17" t="n"/>
      <c r="G168" s="5" t="n"/>
      <c r="H168" s="9">
        <f>IF(OR(F168="",G168=""),"",IFERROR(ROUND(F168*VLOOKUP(G168,MWST_Tabelle,2,FALSE)/(100+VLOOKUP(G168,MWST_Tabelle,2,FALSE)),2),""))</f>
        <v/>
      </c>
      <c r="I168" s="5" t="n"/>
    </row>
    <row r="169">
      <c r="A169" s="16" t="n"/>
      <c r="B169" s="5" t="n"/>
      <c r="C169" s="5" t="n"/>
      <c r="D169" s="5" t="n"/>
      <c r="E169" s="5" t="n"/>
      <c r="F169" s="17" t="n"/>
      <c r="G169" s="5" t="n"/>
      <c r="H169" s="9">
        <f>IF(OR(F169="",G169=""),"",IFERROR(ROUND(F169*VLOOKUP(G169,MWST_Tabelle,2,FALSE)/(100+VLOOKUP(G169,MWST_Tabelle,2,FALSE)),2),""))</f>
        <v/>
      </c>
      <c r="I169" s="5" t="n"/>
    </row>
    <row r="170">
      <c r="A170" s="16" t="n"/>
      <c r="B170" s="5" t="n"/>
      <c r="C170" s="5" t="n"/>
      <c r="D170" s="5" t="n"/>
      <c r="E170" s="5" t="n"/>
      <c r="F170" s="17" t="n"/>
      <c r="G170" s="5" t="n"/>
      <c r="H170" s="9">
        <f>IF(OR(F170="",G170=""),"",IFERROR(ROUND(F170*VLOOKUP(G170,MWST_Tabelle,2,FALSE)/(100+VLOOKUP(G170,MWST_Tabelle,2,FALSE)),2),""))</f>
        <v/>
      </c>
      <c r="I170" s="5" t="n"/>
    </row>
    <row r="171">
      <c r="A171" s="16" t="n"/>
      <c r="B171" s="5" t="n"/>
      <c r="C171" s="5" t="n"/>
      <c r="D171" s="5" t="n"/>
      <c r="E171" s="5" t="n"/>
      <c r="F171" s="17" t="n"/>
      <c r="G171" s="5" t="n"/>
      <c r="H171" s="9">
        <f>IF(OR(F171="",G171=""),"",IFERROR(ROUND(F171*VLOOKUP(G171,MWST_Tabelle,2,FALSE)/(100+VLOOKUP(G171,MWST_Tabelle,2,FALSE)),2),""))</f>
        <v/>
      </c>
      <c r="I171" s="5" t="n"/>
    </row>
    <row r="172">
      <c r="A172" s="16" t="n"/>
      <c r="B172" s="5" t="n"/>
      <c r="C172" s="5" t="n"/>
      <c r="D172" s="5" t="n"/>
      <c r="E172" s="5" t="n"/>
      <c r="F172" s="17" t="n"/>
      <c r="G172" s="5" t="n"/>
      <c r="H172" s="9">
        <f>IF(OR(F172="",G172=""),"",IFERROR(ROUND(F172*VLOOKUP(G172,MWST_Tabelle,2,FALSE)/(100+VLOOKUP(G172,MWST_Tabelle,2,FALSE)),2),""))</f>
        <v/>
      </c>
      <c r="I172" s="5" t="n"/>
    </row>
    <row r="173">
      <c r="A173" s="16" t="n"/>
      <c r="B173" s="5" t="n"/>
      <c r="C173" s="5" t="n"/>
      <c r="D173" s="5" t="n"/>
      <c r="E173" s="5" t="n"/>
      <c r="F173" s="17" t="n"/>
      <c r="G173" s="5" t="n"/>
      <c r="H173" s="9">
        <f>IF(OR(F173="",G173=""),"",IFERROR(ROUND(F173*VLOOKUP(G173,MWST_Tabelle,2,FALSE)/(100+VLOOKUP(G173,MWST_Tabelle,2,FALSE)),2),""))</f>
        <v/>
      </c>
      <c r="I173" s="5" t="n"/>
    </row>
    <row r="174">
      <c r="A174" s="16" t="n"/>
      <c r="B174" s="5" t="n"/>
      <c r="C174" s="5" t="n"/>
      <c r="D174" s="5" t="n"/>
      <c r="E174" s="5" t="n"/>
      <c r="F174" s="17" t="n"/>
      <c r="G174" s="5" t="n"/>
      <c r="H174" s="9">
        <f>IF(OR(F174="",G174=""),"",IFERROR(ROUND(F174*VLOOKUP(G174,MWST_Tabelle,2,FALSE)/(100+VLOOKUP(G174,MWST_Tabelle,2,FALSE)),2),""))</f>
        <v/>
      </c>
      <c r="I174" s="5" t="n"/>
    </row>
    <row r="175">
      <c r="A175" s="16" t="n"/>
      <c r="B175" s="5" t="n"/>
      <c r="C175" s="5" t="n"/>
      <c r="D175" s="5" t="n"/>
      <c r="E175" s="5" t="n"/>
      <c r="F175" s="17" t="n"/>
      <c r="G175" s="5" t="n"/>
      <c r="H175" s="9">
        <f>IF(OR(F175="",G175=""),"",IFERROR(ROUND(F175*VLOOKUP(G175,MWST_Tabelle,2,FALSE)/(100+VLOOKUP(G175,MWST_Tabelle,2,FALSE)),2),""))</f>
        <v/>
      </c>
      <c r="I175" s="5" t="n"/>
    </row>
    <row r="176">
      <c r="A176" s="16" t="n"/>
      <c r="B176" s="5" t="n"/>
      <c r="C176" s="5" t="n"/>
      <c r="D176" s="5" t="n"/>
      <c r="E176" s="5" t="n"/>
      <c r="F176" s="17" t="n"/>
      <c r="G176" s="5" t="n"/>
      <c r="H176" s="9">
        <f>IF(OR(F176="",G176=""),"",IFERROR(ROUND(F176*VLOOKUP(G176,MWST_Tabelle,2,FALSE)/(100+VLOOKUP(G176,MWST_Tabelle,2,FALSE)),2),""))</f>
        <v/>
      </c>
      <c r="I176" s="5" t="n"/>
    </row>
    <row r="177">
      <c r="A177" s="16" t="n"/>
      <c r="B177" s="5" t="n"/>
      <c r="C177" s="5" t="n"/>
      <c r="D177" s="5" t="n"/>
      <c r="E177" s="5" t="n"/>
      <c r="F177" s="17" t="n"/>
      <c r="G177" s="5" t="n"/>
      <c r="H177" s="9">
        <f>IF(OR(F177="",G177=""),"",IFERROR(ROUND(F177*VLOOKUP(G177,MWST_Tabelle,2,FALSE)/(100+VLOOKUP(G177,MWST_Tabelle,2,FALSE)),2),""))</f>
        <v/>
      </c>
      <c r="I177" s="5" t="n"/>
    </row>
    <row r="178">
      <c r="A178" s="16" t="n"/>
      <c r="B178" s="5" t="n"/>
      <c r="C178" s="5" t="n"/>
      <c r="D178" s="5" t="n"/>
      <c r="E178" s="5" t="n"/>
      <c r="F178" s="17" t="n"/>
      <c r="G178" s="5" t="n"/>
      <c r="H178" s="9">
        <f>IF(OR(F178="",G178=""),"",IFERROR(ROUND(F178*VLOOKUP(G178,MWST_Tabelle,2,FALSE)/(100+VLOOKUP(G178,MWST_Tabelle,2,FALSE)),2),""))</f>
        <v/>
      </c>
      <c r="I178" s="5" t="n"/>
    </row>
    <row r="179">
      <c r="A179" s="16" t="n"/>
      <c r="B179" s="5" t="n"/>
      <c r="C179" s="5" t="n"/>
      <c r="D179" s="5" t="n"/>
      <c r="E179" s="5" t="n"/>
      <c r="F179" s="17" t="n"/>
      <c r="G179" s="5" t="n"/>
      <c r="H179" s="9">
        <f>IF(OR(F179="",G179=""),"",IFERROR(ROUND(F179*VLOOKUP(G179,MWST_Tabelle,2,FALSE)/(100+VLOOKUP(G179,MWST_Tabelle,2,FALSE)),2),""))</f>
        <v/>
      </c>
      <c r="I179" s="5" t="n"/>
    </row>
    <row r="180">
      <c r="A180" s="16" t="n"/>
      <c r="B180" s="5" t="n"/>
      <c r="C180" s="5" t="n"/>
      <c r="D180" s="5" t="n"/>
      <c r="E180" s="5" t="n"/>
      <c r="F180" s="17" t="n"/>
      <c r="G180" s="5" t="n"/>
      <c r="H180" s="9">
        <f>IF(OR(F180="",G180=""),"",IFERROR(ROUND(F180*VLOOKUP(G180,MWST_Tabelle,2,FALSE)/(100+VLOOKUP(G180,MWST_Tabelle,2,FALSE)),2),""))</f>
        <v/>
      </c>
      <c r="I180" s="5" t="n"/>
    </row>
    <row r="181">
      <c r="A181" s="16" t="n"/>
      <c r="B181" s="5" t="n"/>
      <c r="C181" s="5" t="n"/>
      <c r="D181" s="5" t="n"/>
      <c r="E181" s="5" t="n"/>
      <c r="F181" s="17" t="n"/>
      <c r="G181" s="5" t="n"/>
      <c r="H181" s="9">
        <f>IF(OR(F181="",G181=""),"",IFERROR(ROUND(F181*VLOOKUP(G181,MWST_Tabelle,2,FALSE)/(100+VLOOKUP(G181,MWST_Tabelle,2,FALSE)),2),""))</f>
        <v/>
      </c>
      <c r="I181" s="5" t="n"/>
    </row>
    <row r="182">
      <c r="A182" s="16" t="n"/>
      <c r="B182" s="5" t="n"/>
      <c r="C182" s="5" t="n"/>
      <c r="D182" s="5" t="n"/>
      <c r="E182" s="5" t="n"/>
      <c r="F182" s="17" t="n"/>
      <c r="G182" s="5" t="n"/>
      <c r="H182" s="9">
        <f>IF(OR(F182="",G182=""),"",IFERROR(ROUND(F182*VLOOKUP(G182,MWST_Tabelle,2,FALSE)/(100+VLOOKUP(G182,MWST_Tabelle,2,FALSE)),2),""))</f>
        <v/>
      </c>
      <c r="I182" s="5" t="n"/>
    </row>
    <row r="183">
      <c r="A183" s="16" t="n"/>
      <c r="B183" s="5" t="n"/>
      <c r="C183" s="5" t="n"/>
      <c r="D183" s="5" t="n"/>
      <c r="E183" s="5" t="n"/>
      <c r="F183" s="17" t="n"/>
      <c r="G183" s="5" t="n"/>
      <c r="H183" s="9">
        <f>IF(OR(F183="",G183=""),"",IFERROR(ROUND(F183*VLOOKUP(G183,MWST_Tabelle,2,FALSE)/(100+VLOOKUP(G183,MWST_Tabelle,2,FALSE)),2),""))</f>
        <v/>
      </c>
      <c r="I183" s="5" t="n"/>
    </row>
    <row r="184">
      <c r="A184" s="16" t="n"/>
      <c r="B184" s="5" t="n"/>
      <c r="C184" s="5" t="n"/>
      <c r="D184" s="5" t="n"/>
      <c r="E184" s="5" t="n"/>
      <c r="F184" s="17" t="n"/>
      <c r="G184" s="5" t="n"/>
      <c r="H184" s="9">
        <f>IF(OR(F184="",G184=""),"",IFERROR(ROUND(F184*VLOOKUP(G184,MWST_Tabelle,2,FALSE)/(100+VLOOKUP(G184,MWST_Tabelle,2,FALSE)),2),""))</f>
        <v/>
      </c>
      <c r="I184" s="5" t="n"/>
    </row>
    <row r="185">
      <c r="A185" s="16" t="n"/>
      <c r="B185" s="5" t="n"/>
      <c r="C185" s="5" t="n"/>
      <c r="D185" s="5" t="n"/>
      <c r="E185" s="5" t="n"/>
      <c r="F185" s="17" t="n"/>
      <c r="G185" s="5" t="n"/>
      <c r="H185" s="9">
        <f>IF(OR(F185="",G185=""),"",IFERROR(ROUND(F185*VLOOKUP(G185,MWST_Tabelle,2,FALSE)/(100+VLOOKUP(G185,MWST_Tabelle,2,FALSE)),2),""))</f>
        <v/>
      </c>
      <c r="I185" s="5" t="n"/>
    </row>
    <row r="186">
      <c r="A186" s="16" t="n"/>
      <c r="B186" s="5" t="n"/>
      <c r="C186" s="5" t="n"/>
      <c r="D186" s="5" t="n"/>
      <c r="E186" s="5" t="n"/>
      <c r="F186" s="17" t="n"/>
      <c r="G186" s="5" t="n"/>
      <c r="H186" s="9">
        <f>IF(OR(F186="",G186=""),"",IFERROR(ROUND(F186*VLOOKUP(G186,MWST_Tabelle,2,FALSE)/(100+VLOOKUP(G186,MWST_Tabelle,2,FALSE)),2),""))</f>
        <v/>
      </c>
      <c r="I186" s="5" t="n"/>
    </row>
    <row r="187">
      <c r="A187" s="16" t="n"/>
      <c r="B187" s="5" t="n"/>
      <c r="C187" s="5" t="n"/>
      <c r="D187" s="5" t="n"/>
      <c r="E187" s="5" t="n"/>
      <c r="F187" s="17" t="n"/>
      <c r="G187" s="5" t="n"/>
      <c r="H187" s="9">
        <f>IF(OR(F187="",G187=""),"",IFERROR(ROUND(F187*VLOOKUP(G187,MWST_Tabelle,2,FALSE)/(100+VLOOKUP(G187,MWST_Tabelle,2,FALSE)),2),""))</f>
        <v/>
      </c>
      <c r="I187" s="5" t="n"/>
    </row>
    <row r="188">
      <c r="A188" s="16" t="n"/>
      <c r="B188" s="5" t="n"/>
      <c r="C188" s="5" t="n"/>
      <c r="D188" s="5" t="n"/>
      <c r="E188" s="5" t="n"/>
      <c r="F188" s="17" t="n"/>
      <c r="G188" s="5" t="n"/>
      <c r="H188" s="9">
        <f>IF(OR(F188="",G188=""),"",IFERROR(ROUND(F188*VLOOKUP(G188,MWST_Tabelle,2,FALSE)/(100+VLOOKUP(G188,MWST_Tabelle,2,FALSE)),2),""))</f>
        <v/>
      </c>
      <c r="I188" s="5" t="n"/>
    </row>
    <row r="189">
      <c r="A189" s="16" t="n"/>
      <c r="B189" s="5" t="n"/>
      <c r="C189" s="5" t="n"/>
      <c r="D189" s="5" t="n"/>
      <c r="E189" s="5" t="n"/>
      <c r="F189" s="17" t="n"/>
      <c r="G189" s="5" t="n"/>
      <c r="H189" s="9">
        <f>IF(OR(F189="",G189=""),"",IFERROR(ROUND(F189*VLOOKUP(G189,MWST_Tabelle,2,FALSE)/(100+VLOOKUP(G189,MWST_Tabelle,2,FALSE)),2),""))</f>
        <v/>
      </c>
      <c r="I189" s="5" t="n"/>
    </row>
    <row r="190">
      <c r="A190" s="16" t="n"/>
      <c r="B190" s="5" t="n"/>
      <c r="C190" s="5" t="n"/>
      <c r="D190" s="5" t="n"/>
      <c r="E190" s="5" t="n"/>
      <c r="F190" s="17" t="n"/>
      <c r="G190" s="5" t="n"/>
      <c r="H190" s="9">
        <f>IF(OR(F190="",G190=""),"",IFERROR(ROUND(F190*VLOOKUP(G190,MWST_Tabelle,2,FALSE)/(100+VLOOKUP(G190,MWST_Tabelle,2,FALSE)),2),""))</f>
        <v/>
      </c>
      <c r="I190" s="5" t="n"/>
    </row>
    <row r="191">
      <c r="A191" s="16" t="n"/>
      <c r="B191" s="5" t="n"/>
      <c r="C191" s="5" t="n"/>
      <c r="D191" s="5" t="n"/>
      <c r="E191" s="5" t="n"/>
      <c r="F191" s="17" t="n"/>
      <c r="G191" s="5" t="n"/>
      <c r="H191" s="9">
        <f>IF(OR(F191="",G191=""),"",IFERROR(ROUND(F191*VLOOKUP(G191,MWST_Tabelle,2,FALSE)/(100+VLOOKUP(G191,MWST_Tabelle,2,FALSE)),2),""))</f>
        <v/>
      </c>
      <c r="I191" s="5" t="n"/>
    </row>
    <row r="192">
      <c r="A192" s="16" t="n"/>
      <c r="B192" s="5" t="n"/>
      <c r="C192" s="5" t="n"/>
      <c r="D192" s="5" t="n"/>
      <c r="E192" s="5" t="n"/>
      <c r="F192" s="17" t="n"/>
      <c r="G192" s="5" t="n"/>
      <c r="H192" s="9">
        <f>IF(OR(F192="",G192=""),"",IFERROR(ROUND(F192*VLOOKUP(G192,MWST_Tabelle,2,FALSE)/(100+VLOOKUP(G192,MWST_Tabelle,2,FALSE)),2),""))</f>
        <v/>
      </c>
      <c r="I192" s="5" t="n"/>
    </row>
    <row r="193">
      <c r="A193" s="16" t="n"/>
      <c r="B193" s="5" t="n"/>
      <c r="C193" s="5" t="n"/>
      <c r="D193" s="5" t="n"/>
      <c r="E193" s="5" t="n"/>
      <c r="F193" s="17" t="n"/>
      <c r="G193" s="5" t="n"/>
      <c r="H193" s="9">
        <f>IF(OR(F193="",G193=""),"",IFERROR(ROUND(F193*VLOOKUP(G193,MWST_Tabelle,2,FALSE)/(100+VLOOKUP(G193,MWST_Tabelle,2,FALSE)),2),""))</f>
        <v/>
      </c>
      <c r="I193" s="5" t="n"/>
    </row>
    <row r="194">
      <c r="A194" s="16" t="n"/>
      <c r="B194" s="5" t="n"/>
      <c r="C194" s="5" t="n"/>
      <c r="D194" s="5" t="n"/>
      <c r="E194" s="5" t="n"/>
      <c r="F194" s="17" t="n"/>
      <c r="G194" s="5" t="n"/>
      <c r="H194" s="9">
        <f>IF(OR(F194="",G194=""),"",IFERROR(ROUND(F194*VLOOKUP(G194,MWST_Tabelle,2,FALSE)/(100+VLOOKUP(G194,MWST_Tabelle,2,FALSE)),2),""))</f>
        <v/>
      </c>
      <c r="I194" s="5" t="n"/>
    </row>
    <row r="195">
      <c r="A195" s="16" t="n"/>
      <c r="B195" s="5" t="n"/>
      <c r="C195" s="5" t="n"/>
      <c r="D195" s="5" t="n"/>
      <c r="E195" s="5" t="n"/>
      <c r="F195" s="17" t="n"/>
      <c r="G195" s="5" t="n"/>
      <c r="H195" s="9">
        <f>IF(OR(F195="",G195=""),"",IFERROR(ROUND(F195*VLOOKUP(G195,MWST_Tabelle,2,FALSE)/(100+VLOOKUP(G195,MWST_Tabelle,2,FALSE)),2),""))</f>
        <v/>
      </c>
      <c r="I195" s="5" t="n"/>
    </row>
    <row r="196">
      <c r="A196" s="16" t="n"/>
      <c r="B196" s="5" t="n"/>
      <c r="C196" s="5" t="n"/>
      <c r="D196" s="5" t="n"/>
      <c r="E196" s="5" t="n"/>
      <c r="F196" s="17" t="n"/>
      <c r="G196" s="5" t="n"/>
      <c r="H196" s="9">
        <f>IF(OR(F196="",G196=""),"",IFERROR(ROUND(F196*VLOOKUP(G196,MWST_Tabelle,2,FALSE)/(100+VLOOKUP(G196,MWST_Tabelle,2,FALSE)),2),""))</f>
        <v/>
      </c>
      <c r="I196" s="5" t="n"/>
    </row>
    <row r="197">
      <c r="A197" s="16" t="n"/>
      <c r="B197" s="5" t="n"/>
      <c r="C197" s="5" t="n"/>
      <c r="D197" s="5" t="n"/>
      <c r="E197" s="5" t="n"/>
      <c r="F197" s="17" t="n"/>
      <c r="G197" s="5" t="n"/>
      <c r="H197" s="9">
        <f>IF(OR(F197="",G197=""),"",IFERROR(ROUND(F197*VLOOKUP(G197,MWST_Tabelle,2,FALSE)/(100+VLOOKUP(G197,MWST_Tabelle,2,FALSE)),2),""))</f>
        <v/>
      </c>
      <c r="I197" s="5" t="n"/>
    </row>
    <row r="198">
      <c r="A198" s="16" t="n"/>
      <c r="B198" s="5" t="n"/>
      <c r="C198" s="5" t="n"/>
      <c r="D198" s="5" t="n"/>
      <c r="E198" s="5" t="n"/>
      <c r="F198" s="17" t="n"/>
      <c r="G198" s="5" t="n"/>
      <c r="H198" s="9">
        <f>IF(OR(F198="",G198=""),"",IFERROR(ROUND(F198*VLOOKUP(G198,MWST_Tabelle,2,FALSE)/(100+VLOOKUP(G198,MWST_Tabelle,2,FALSE)),2),""))</f>
        <v/>
      </c>
      <c r="I198" s="5" t="n"/>
    </row>
    <row r="199">
      <c r="A199" s="16" t="n"/>
      <c r="B199" s="5" t="n"/>
      <c r="C199" s="5" t="n"/>
      <c r="D199" s="5" t="n"/>
      <c r="E199" s="5" t="n"/>
      <c r="F199" s="17" t="n"/>
      <c r="G199" s="5" t="n"/>
      <c r="H199" s="9">
        <f>IF(OR(F199="",G199=""),"",IFERROR(ROUND(F199*VLOOKUP(G199,MWST_Tabelle,2,FALSE)/(100+VLOOKUP(G199,MWST_Tabelle,2,FALSE)),2),""))</f>
        <v/>
      </c>
      <c r="I199" s="5" t="n"/>
    </row>
    <row r="200">
      <c r="A200" s="16" t="n"/>
      <c r="B200" s="5" t="n"/>
      <c r="C200" s="5" t="n"/>
      <c r="D200" s="5" t="n"/>
      <c r="E200" s="5" t="n"/>
      <c r="F200" s="17" t="n"/>
      <c r="G200" s="5" t="n"/>
      <c r="H200" s="9">
        <f>IF(OR(F200="",G200=""),"",IFERROR(ROUND(F200*VLOOKUP(G200,MWST_Tabelle,2,FALSE)/(100+VLOOKUP(G200,MWST_Tabelle,2,FALSE)),2),""))</f>
        <v/>
      </c>
      <c r="I200" s="5" t="n"/>
    </row>
    <row r="201">
      <c r="A201" s="16" t="n"/>
      <c r="B201" s="5" t="n"/>
      <c r="C201" s="5" t="n"/>
      <c r="D201" s="5" t="n"/>
      <c r="E201" s="5" t="n"/>
      <c r="F201" s="17" t="n"/>
      <c r="G201" s="5" t="n"/>
      <c r="H201" s="9">
        <f>IF(OR(F201="",G201=""),"",IFERROR(ROUND(F201*VLOOKUP(G201,MWST_Tabelle,2,FALSE)/(100+VLOOKUP(G201,MWST_Tabelle,2,FALSE)),2),""))</f>
        <v/>
      </c>
      <c r="I201" s="5" t="n"/>
    </row>
    <row r="202">
      <c r="A202" s="16" t="n"/>
      <c r="B202" s="5" t="n"/>
      <c r="C202" s="5" t="n"/>
      <c r="D202" s="5" t="n"/>
      <c r="E202" s="5" t="n"/>
      <c r="F202" s="17" t="n"/>
      <c r="G202" s="5" t="n"/>
      <c r="H202" s="9">
        <f>IF(OR(F202="",G202=""),"",IFERROR(ROUND(F202*VLOOKUP(G202,MWST_Tabelle,2,FALSE)/(100+VLOOKUP(G202,MWST_Tabelle,2,FALSE)),2),""))</f>
        <v/>
      </c>
      <c r="I202" s="5" t="n"/>
    </row>
    <row r="203">
      <c r="A203" s="16" t="n"/>
      <c r="B203" s="5" t="n"/>
      <c r="C203" s="5" t="n"/>
      <c r="D203" s="5" t="n"/>
      <c r="E203" s="5" t="n"/>
      <c r="F203" s="17" t="n"/>
      <c r="G203" s="5" t="n"/>
      <c r="H203" s="9">
        <f>IF(OR(F203="",G203=""),"",IFERROR(ROUND(F203*VLOOKUP(G203,MWST_Tabelle,2,FALSE)/(100+VLOOKUP(G203,MWST_Tabelle,2,FALSE)),2),""))</f>
        <v/>
      </c>
      <c r="I203" s="5" t="n"/>
    </row>
    <row r="204">
      <c r="A204" s="16" t="n"/>
      <c r="B204" s="5" t="n"/>
      <c r="C204" s="5" t="n"/>
      <c r="D204" s="5" t="n"/>
      <c r="E204" s="5" t="n"/>
      <c r="F204" s="17" t="n"/>
      <c r="G204" s="5" t="n"/>
      <c r="H204" s="9">
        <f>IF(OR(F204="",G204=""),"",IFERROR(ROUND(F204*VLOOKUP(G204,MWST_Tabelle,2,FALSE)/(100+VLOOKUP(G204,MWST_Tabelle,2,FALSE)),2),""))</f>
        <v/>
      </c>
      <c r="I204" s="5" t="n"/>
    </row>
    <row r="205">
      <c r="A205" s="16" t="n"/>
      <c r="B205" s="5" t="n"/>
      <c r="C205" s="5" t="n"/>
      <c r="D205" s="5" t="n"/>
      <c r="E205" s="5" t="n"/>
      <c r="F205" s="17" t="n"/>
      <c r="G205" s="5" t="n"/>
      <c r="H205" s="9">
        <f>IF(OR(F205="",G205=""),"",IFERROR(ROUND(F205*VLOOKUP(G205,MWST_Tabelle,2,FALSE)/(100+VLOOKUP(G205,MWST_Tabelle,2,FALSE)),2),""))</f>
        <v/>
      </c>
      <c r="I205" s="5" t="n"/>
    </row>
    <row r="206">
      <c r="A206" s="16" t="n"/>
      <c r="B206" s="5" t="n"/>
      <c r="C206" s="5" t="n"/>
      <c r="D206" s="5" t="n"/>
      <c r="E206" s="5" t="n"/>
      <c r="F206" s="17" t="n"/>
      <c r="G206" s="5" t="n"/>
      <c r="H206" s="9">
        <f>IF(OR(F206="",G206=""),"",IFERROR(ROUND(F206*VLOOKUP(G206,MWST_Tabelle,2,FALSE)/(100+VLOOKUP(G206,MWST_Tabelle,2,FALSE)),2),""))</f>
        <v/>
      </c>
      <c r="I206" s="5" t="n"/>
    </row>
    <row r="207">
      <c r="A207" s="16" t="n"/>
      <c r="B207" s="5" t="n"/>
      <c r="C207" s="5" t="n"/>
      <c r="D207" s="5" t="n"/>
      <c r="E207" s="5" t="n"/>
      <c r="F207" s="17" t="n"/>
      <c r="G207" s="5" t="n"/>
      <c r="H207" s="9">
        <f>IF(OR(F207="",G207=""),"",IFERROR(ROUND(F207*VLOOKUP(G207,MWST_Tabelle,2,FALSE)/(100+VLOOKUP(G207,MWST_Tabelle,2,FALSE)),2),""))</f>
        <v/>
      </c>
      <c r="I207" s="5" t="n"/>
    </row>
    <row r="208">
      <c r="A208" s="16" t="n"/>
      <c r="B208" s="5" t="n"/>
      <c r="C208" s="5" t="n"/>
      <c r="D208" s="5" t="n"/>
      <c r="E208" s="5" t="n"/>
      <c r="F208" s="17" t="n"/>
      <c r="G208" s="5" t="n"/>
      <c r="H208" s="9">
        <f>IF(OR(F208="",G208=""),"",IFERROR(ROUND(F208*VLOOKUP(G208,MWST_Tabelle,2,FALSE)/(100+VLOOKUP(G208,MWST_Tabelle,2,FALSE)),2),""))</f>
        <v/>
      </c>
      <c r="I208" s="5" t="n"/>
    </row>
    <row r="209">
      <c r="A209" s="16" t="n"/>
      <c r="B209" s="5" t="n"/>
      <c r="C209" s="5" t="n"/>
      <c r="D209" s="5" t="n"/>
      <c r="E209" s="5" t="n"/>
      <c r="F209" s="17" t="n"/>
      <c r="G209" s="5" t="n"/>
      <c r="H209" s="9">
        <f>IF(OR(F209="",G209=""),"",IFERROR(ROUND(F209*VLOOKUP(G209,MWST_Tabelle,2,FALSE)/(100+VLOOKUP(G209,MWST_Tabelle,2,FALSE)),2),""))</f>
        <v/>
      </c>
      <c r="I209" s="5" t="n"/>
    </row>
    <row r="210">
      <c r="A210" s="16" t="n"/>
      <c r="B210" s="5" t="n"/>
      <c r="C210" s="5" t="n"/>
      <c r="D210" s="5" t="n"/>
      <c r="E210" s="5" t="n"/>
      <c r="F210" s="17" t="n"/>
      <c r="G210" s="5" t="n"/>
      <c r="H210" s="9">
        <f>IF(OR(F210="",G210=""),"",IFERROR(ROUND(F210*VLOOKUP(G210,MWST_Tabelle,2,FALSE)/(100+VLOOKUP(G210,MWST_Tabelle,2,FALSE)),2),""))</f>
        <v/>
      </c>
      <c r="I210" s="5" t="n"/>
    </row>
    <row r="211">
      <c r="A211" s="16" t="n"/>
      <c r="B211" s="5" t="n"/>
      <c r="C211" s="5" t="n"/>
      <c r="D211" s="5" t="n"/>
      <c r="E211" s="5" t="n"/>
      <c r="F211" s="17" t="n"/>
      <c r="G211" s="5" t="n"/>
      <c r="H211" s="9">
        <f>IF(OR(F211="",G211=""),"",IFERROR(ROUND(F211*VLOOKUP(G211,MWST_Tabelle,2,FALSE)/(100+VLOOKUP(G211,MWST_Tabelle,2,FALSE)),2),""))</f>
        <v/>
      </c>
      <c r="I211" s="5" t="n"/>
    </row>
    <row r="212">
      <c r="A212" s="16" t="n"/>
      <c r="B212" s="5" t="n"/>
      <c r="C212" s="5" t="n"/>
      <c r="D212" s="5" t="n"/>
      <c r="E212" s="5" t="n"/>
      <c r="F212" s="17" t="n"/>
      <c r="G212" s="5" t="n"/>
      <c r="H212" s="9">
        <f>IF(OR(F212="",G212=""),"",IFERROR(ROUND(F212*VLOOKUP(G212,MWST_Tabelle,2,FALSE)/(100+VLOOKUP(G212,MWST_Tabelle,2,FALSE)),2),""))</f>
        <v/>
      </c>
      <c r="I212" s="5" t="n"/>
    </row>
    <row r="213">
      <c r="A213" s="16" t="n"/>
      <c r="B213" s="5" t="n"/>
      <c r="C213" s="5" t="n"/>
      <c r="D213" s="5" t="n"/>
      <c r="E213" s="5" t="n"/>
      <c r="F213" s="17" t="n"/>
      <c r="G213" s="5" t="n"/>
      <c r="H213" s="9">
        <f>IF(OR(F213="",G213=""),"",IFERROR(ROUND(F213*VLOOKUP(G213,MWST_Tabelle,2,FALSE)/(100+VLOOKUP(G213,MWST_Tabelle,2,FALSE)),2),""))</f>
        <v/>
      </c>
      <c r="I213" s="5" t="n"/>
    </row>
    <row r="214">
      <c r="A214" s="16" t="n"/>
      <c r="B214" s="5" t="n"/>
      <c r="C214" s="5" t="n"/>
      <c r="D214" s="5" t="n"/>
      <c r="E214" s="5" t="n"/>
      <c r="F214" s="17" t="n"/>
      <c r="G214" s="5" t="n"/>
      <c r="H214" s="9">
        <f>IF(OR(F214="",G214=""),"",IFERROR(ROUND(F214*VLOOKUP(G214,MWST_Tabelle,2,FALSE)/(100+VLOOKUP(G214,MWST_Tabelle,2,FALSE)),2),""))</f>
        <v/>
      </c>
      <c r="I214" s="5" t="n"/>
    </row>
    <row r="215">
      <c r="A215" s="16" t="n"/>
      <c r="B215" s="5" t="n"/>
      <c r="C215" s="5" t="n"/>
      <c r="D215" s="5" t="n"/>
      <c r="E215" s="5" t="n"/>
      <c r="F215" s="17" t="n"/>
      <c r="G215" s="5" t="n"/>
      <c r="H215" s="9">
        <f>IF(OR(F215="",G215=""),"",IFERROR(ROUND(F215*VLOOKUP(G215,MWST_Tabelle,2,FALSE)/(100+VLOOKUP(G215,MWST_Tabelle,2,FALSE)),2),""))</f>
        <v/>
      </c>
      <c r="I215" s="5" t="n"/>
    </row>
    <row r="216">
      <c r="A216" s="16" t="n"/>
      <c r="B216" s="5" t="n"/>
      <c r="C216" s="5" t="n"/>
      <c r="D216" s="5" t="n"/>
      <c r="E216" s="5" t="n"/>
      <c r="F216" s="17" t="n"/>
      <c r="G216" s="5" t="n"/>
      <c r="H216" s="9">
        <f>IF(OR(F216="",G216=""),"",IFERROR(ROUND(F216*VLOOKUP(G216,MWST_Tabelle,2,FALSE)/(100+VLOOKUP(G216,MWST_Tabelle,2,FALSE)),2),""))</f>
        <v/>
      </c>
      <c r="I216" s="5" t="n"/>
    </row>
    <row r="217">
      <c r="A217" s="16" t="n"/>
      <c r="B217" s="5" t="n"/>
      <c r="C217" s="5" t="n"/>
      <c r="D217" s="5" t="n"/>
      <c r="E217" s="5" t="n"/>
      <c r="F217" s="17" t="n"/>
      <c r="G217" s="5" t="n"/>
      <c r="H217" s="9">
        <f>IF(OR(F217="",G217=""),"",IFERROR(ROUND(F217*VLOOKUP(G217,MWST_Tabelle,2,FALSE)/(100+VLOOKUP(G217,MWST_Tabelle,2,FALSE)),2),""))</f>
        <v/>
      </c>
      <c r="I217" s="5" t="n"/>
    </row>
    <row r="218">
      <c r="A218" s="16" t="n"/>
      <c r="B218" s="5" t="n"/>
      <c r="C218" s="5" t="n"/>
      <c r="D218" s="5" t="n"/>
      <c r="E218" s="5" t="n"/>
      <c r="F218" s="17" t="n"/>
      <c r="G218" s="5" t="n"/>
      <c r="H218" s="9">
        <f>IF(OR(F218="",G218=""),"",IFERROR(ROUND(F218*VLOOKUP(G218,MWST_Tabelle,2,FALSE)/(100+VLOOKUP(G218,MWST_Tabelle,2,FALSE)),2),""))</f>
        <v/>
      </c>
      <c r="I218" s="5" t="n"/>
    </row>
    <row r="219">
      <c r="A219" s="16" t="n"/>
      <c r="B219" s="5" t="n"/>
      <c r="C219" s="5" t="n"/>
      <c r="D219" s="5" t="n"/>
      <c r="E219" s="5" t="n"/>
      <c r="F219" s="17" t="n"/>
      <c r="G219" s="5" t="n"/>
      <c r="H219" s="9">
        <f>IF(OR(F219="",G219=""),"",IFERROR(ROUND(F219*VLOOKUP(G219,MWST_Tabelle,2,FALSE)/(100+VLOOKUP(G219,MWST_Tabelle,2,FALSE)),2),""))</f>
        <v/>
      </c>
      <c r="I219" s="5" t="n"/>
    </row>
    <row r="220">
      <c r="A220" s="16" t="n"/>
      <c r="B220" s="5" t="n"/>
      <c r="C220" s="5" t="n"/>
      <c r="D220" s="5" t="n"/>
      <c r="E220" s="5" t="n"/>
      <c r="F220" s="17" t="n"/>
      <c r="G220" s="5" t="n"/>
      <c r="H220" s="9">
        <f>IF(OR(F220="",G220=""),"",IFERROR(ROUND(F220*VLOOKUP(G220,MWST_Tabelle,2,FALSE)/(100+VLOOKUP(G220,MWST_Tabelle,2,FALSE)),2),""))</f>
        <v/>
      </c>
      <c r="I220" s="5" t="n"/>
    </row>
    <row r="221">
      <c r="A221" s="16" t="n"/>
      <c r="B221" s="5" t="n"/>
      <c r="C221" s="5" t="n"/>
      <c r="D221" s="5" t="n"/>
      <c r="E221" s="5" t="n"/>
      <c r="F221" s="17" t="n"/>
      <c r="G221" s="5" t="n"/>
      <c r="H221" s="9">
        <f>IF(OR(F221="",G221=""),"",IFERROR(ROUND(F221*VLOOKUP(G221,MWST_Tabelle,2,FALSE)/(100+VLOOKUP(G221,MWST_Tabelle,2,FALSE)),2),""))</f>
        <v/>
      </c>
      <c r="I221" s="5" t="n"/>
    </row>
    <row r="222">
      <c r="A222" s="16" t="n"/>
      <c r="B222" s="5" t="n"/>
      <c r="C222" s="5" t="n"/>
      <c r="D222" s="5" t="n"/>
      <c r="E222" s="5" t="n"/>
      <c r="F222" s="17" t="n"/>
      <c r="G222" s="5" t="n"/>
      <c r="H222" s="9">
        <f>IF(OR(F222="",G222=""),"",IFERROR(ROUND(F222*VLOOKUP(G222,MWST_Tabelle,2,FALSE)/(100+VLOOKUP(G222,MWST_Tabelle,2,FALSE)),2),""))</f>
        <v/>
      </c>
      <c r="I222" s="5" t="n"/>
    </row>
    <row r="223">
      <c r="A223" s="16" t="n"/>
      <c r="B223" s="5" t="n"/>
      <c r="C223" s="5" t="n"/>
      <c r="D223" s="5" t="n"/>
      <c r="E223" s="5" t="n"/>
      <c r="F223" s="17" t="n"/>
      <c r="G223" s="5" t="n"/>
      <c r="H223" s="9">
        <f>IF(OR(F223="",G223=""),"",IFERROR(ROUND(F223*VLOOKUP(G223,MWST_Tabelle,2,FALSE)/(100+VLOOKUP(G223,MWST_Tabelle,2,FALSE)),2),""))</f>
        <v/>
      </c>
      <c r="I223" s="5" t="n"/>
    </row>
    <row r="224">
      <c r="A224" s="16" t="n"/>
      <c r="B224" s="5" t="n"/>
      <c r="C224" s="5" t="n"/>
      <c r="D224" s="5" t="n"/>
      <c r="E224" s="5" t="n"/>
      <c r="F224" s="17" t="n"/>
      <c r="G224" s="5" t="n"/>
      <c r="H224" s="9">
        <f>IF(OR(F224="",G224=""),"",IFERROR(ROUND(F224*VLOOKUP(G224,MWST_Tabelle,2,FALSE)/(100+VLOOKUP(G224,MWST_Tabelle,2,FALSE)),2),""))</f>
        <v/>
      </c>
      <c r="I224" s="5" t="n"/>
    </row>
    <row r="225">
      <c r="A225" s="16" t="n"/>
      <c r="B225" s="5" t="n"/>
      <c r="C225" s="5" t="n"/>
      <c r="D225" s="5" t="n"/>
      <c r="E225" s="5" t="n"/>
      <c r="F225" s="17" t="n"/>
      <c r="G225" s="5" t="n"/>
      <c r="H225" s="9">
        <f>IF(OR(F225="",G225=""),"",IFERROR(ROUND(F225*VLOOKUP(G225,MWST_Tabelle,2,FALSE)/(100+VLOOKUP(G225,MWST_Tabelle,2,FALSE)),2),""))</f>
        <v/>
      </c>
      <c r="I225" s="5" t="n"/>
    </row>
    <row r="226">
      <c r="A226" s="16" t="n"/>
      <c r="B226" s="5" t="n"/>
      <c r="C226" s="5" t="n"/>
      <c r="D226" s="5" t="n"/>
      <c r="E226" s="5" t="n"/>
      <c r="F226" s="17" t="n"/>
      <c r="G226" s="5" t="n"/>
      <c r="H226" s="9">
        <f>IF(OR(F226="",G226=""),"",IFERROR(ROUND(F226*VLOOKUP(G226,MWST_Tabelle,2,FALSE)/(100+VLOOKUP(G226,MWST_Tabelle,2,FALSE)),2),""))</f>
        <v/>
      </c>
      <c r="I226" s="5" t="n"/>
    </row>
    <row r="227">
      <c r="A227" s="16" t="n"/>
      <c r="B227" s="5" t="n"/>
      <c r="C227" s="5" t="n"/>
      <c r="D227" s="5" t="n"/>
      <c r="E227" s="5" t="n"/>
      <c r="F227" s="17" t="n"/>
      <c r="G227" s="5" t="n"/>
      <c r="H227" s="9">
        <f>IF(OR(F227="",G227=""),"",IFERROR(ROUND(F227*VLOOKUP(G227,MWST_Tabelle,2,FALSE)/(100+VLOOKUP(G227,MWST_Tabelle,2,FALSE)),2),""))</f>
        <v/>
      </c>
      <c r="I227" s="5" t="n"/>
    </row>
    <row r="228">
      <c r="A228" s="16" t="n"/>
      <c r="B228" s="5" t="n"/>
      <c r="C228" s="5" t="n"/>
      <c r="D228" s="5" t="n"/>
      <c r="E228" s="5" t="n"/>
      <c r="F228" s="17" t="n"/>
      <c r="G228" s="5" t="n"/>
      <c r="H228" s="9">
        <f>IF(OR(F228="",G228=""),"",IFERROR(ROUND(F228*VLOOKUP(G228,MWST_Tabelle,2,FALSE)/(100+VLOOKUP(G228,MWST_Tabelle,2,FALSE)),2),""))</f>
        <v/>
      </c>
      <c r="I228" s="5" t="n"/>
    </row>
    <row r="229">
      <c r="A229" s="16" t="n"/>
      <c r="B229" s="5" t="n"/>
      <c r="C229" s="5" t="n"/>
      <c r="D229" s="5" t="n"/>
      <c r="E229" s="5" t="n"/>
      <c r="F229" s="17" t="n"/>
      <c r="G229" s="5" t="n"/>
      <c r="H229" s="9">
        <f>IF(OR(F229="",G229=""),"",IFERROR(ROUND(F229*VLOOKUP(G229,MWST_Tabelle,2,FALSE)/(100+VLOOKUP(G229,MWST_Tabelle,2,FALSE)),2),""))</f>
        <v/>
      </c>
      <c r="I229" s="5" t="n"/>
    </row>
    <row r="230">
      <c r="A230" s="16" t="n"/>
      <c r="B230" s="5" t="n"/>
      <c r="C230" s="5" t="n"/>
      <c r="D230" s="5" t="n"/>
      <c r="E230" s="5" t="n"/>
      <c r="F230" s="17" t="n"/>
      <c r="G230" s="5" t="n"/>
      <c r="H230" s="9">
        <f>IF(OR(F230="",G230=""),"",IFERROR(ROUND(F230*VLOOKUP(G230,MWST_Tabelle,2,FALSE)/(100+VLOOKUP(G230,MWST_Tabelle,2,FALSE)),2),""))</f>
        <v/>
      </c>
      <c r="I230" s="5" t="n"/>
    </row>
    <row r="231">
      <c r="A231" s="16" t="n"/>
      <c r="B231" s="5" t="n"/>
      <c r="C231" s="5" t="n"/>
      <c r="D231" s="5" t="n"/>
      <c r="E231" s="5" t="n"/>
      <c r="F231" s="17" t="n"/>
      <c r="G231" s="5" t="n"/>
      <c r="H231" s="9">
        <f>IF(OR(F231="",G231=""),"",IFERROR(ROUND(F231*VLOOKUP(G231,MWST_Tabelle,2,FALSE)/(100+VLOOKUP(G231,MWST_Tabelle,2,FALSE)),2),""))</f>
        <v/>
      </c>
      <c r="I231" s="5" t="n"/>
    </row>
    <row r="232">
      <c r="A232" s="16" t="n"/>
      <c r="B232" s="5" t="n"/>
      <c r="C232" s="5" t="n"/>
      <c r="D232" s="5" t="n"/>
      <c r="E232" s="5" t="n"/>
      <c r="F232" s="17" t="n"/>
      <c r="G232" s="5" t="n"/>
      <c r="H232" s="9">
        <f>IF(OR(F232="",G232=""),"",IFERROR(ROUND(F232*VLOOKUP(G232,MWST_Tabelle,2,FALSE)/(100+VLOOKUP(G232,MWST_Tabelle,2,FALSE)),2),""))</f>
        <v/>
      </c>
      <c r="I232" s="5" t="n"/>
    </row>
    <row r="233">
      <c r="A233" s="16" t="n"/>
      <c r="B233" s="5" t="n"/>
      <c r="C233" s="5" t="n"/>
      <c r="D233" s="5" t="n"/>
      <c r="E233" s="5" t="n"/>
      <c r="F233" s="17" t="n"/>
      <c r="G233" s="5" t="n"/>
      <c r="H233" s="9">
        <f>IF(OR(F233="",G233=""),"",IFERROR(ROUND(F233*VLOOKUP(G233,MWST_Tabelle,2,FALSE)/(100+VLOOKUP(G233,MWST_Tabelle,2,FALSE)),2),""))</f>
        <v/>
      </c>
      <c r="I233" s="5" t="n"/>
    </row>
    <row r="234">
      <c r="A234" s="16" t="n"/>
      <c r="B234" s="5" t="n"/>
      <c r="C234" s="5" t="n"/>
      <c r="D234" s="5" t="n"/>
      <c r="E234" s="5" t="n"/>
      <c r="F234" s="17" t="n"/>
      <c r="G234" s="5" t="n"/>
      <c r="H234" s="9">
        <f>IF(OR(F234="",G234=""),"",IFERROR(ROUND(F234*VLOOKUP(G234,MWST_Tabelle,2,FALSE)/(100+VLOOKUP(G234,MWST_Tabelle,2,FALSE)),2),""))</f>
        <v/>
      </c>
      <c r="I234" s="5" t="n"/>
    </row>
    <row r="235">
      <c r="A235" s="16" t="n"/>
      <c r="B235" s="5" t="n"/>
      <c r="C235" s="5" t="n"/>
      <c r="D235" s="5" t="n"/>
      <c r="E235" s="5" t="n"/>
      <c r="F235" s="17" t="n"/>
      <c r="G235" s="5" t="n"/>
      <c r="H235" s="9">
        <f>IF(OR(F235="",G235=""),"",IFERROR(ROUND(F235*VLOOKUP(G235,MWST_Tabelle,2,FALSE)/(100+VLOOKUP(G235,MWST_Tabelle,2,FALSE)),2),""))</f>
        <v/>
      </c>
      <c r="I235" s="5" t="n"/>
    </row>
    <row r="236">
      <c r="A236" s="16" t="n"/>
      <c r="B236" s="5" t="n"/>
      <c r="C236" s="5" t="n"/>
      <c r="D236" s="5" t="n"/>
      <c r="E236" s="5" t="n"/>
      <c r="F236" s="17" t="n"/>
      <c r="G236" s="5" t="n"/>
      <c r="H236" s="9">
        <f>IF(OR(F236="",G236=""),"",IFERROR(ROUND(F236*VLOOKUP(G236,MWST_Tabelle,2,FALSE)/(100+VLOOKUP(G236,MWST_Tabelle,2,FALSE)),2),""))</f>
        <v/>
      </c>
      <c r="I236" s="5" t="n"/>
    </row>
    <row r="237">
      <c r="A237" s="16" t="n"/>
      <c r="B237" s="5" t="n"/>
      <c r="C237" s="5" t="n"/>
      <c r="D237" s="5" t="n"/>
      <c r="E237" s="5" t="n"/>
      <c r="F237" s="17" t="n"/>
      <c r="G237" s="5" t="n"/>
      <c r="H237" s="9">
        <f>IF(OR(F237="",G237=""),"",IFERROR(ROUND(F237*VLOOKUP(G237,MWST_Tabelle,2,FALSE)/(100+VLOOKUP(G237,MWST_Tabelle,2,FALSE)),2),""))</f>
        <v/>
      </c>
      <c r="I237" s="5" t="n"/>
    </row>
    <row r="238">
      <c r="A238" s="16" t="n"/>
      <c r="B238" s="5" t="n"/>
      <c r="C238" s="5" t="n"/>
      <c r="D238" s="5" t="n"/>
      <c r="E238" s="5" t="n"/>
      <c r="F238" s="17" t="n"/>
      <c r="G238" s="5" t="n"/>
      <c r="H238" s="9">
        <f>IF(OR(F238="",G238=""),"",IFERROR(ROUND(F238*VLOOKUP(G238,MWST_Tabelle,2,FALSE)/(100+VLOOKUP(G238,MWST_Tabelle,2,FALSE)),2),""))</f>
        <v/>
      </c>
      <c r="I238" s="5" t="n"/>
    </row>
    <row r="239">
      <c r="A239" s="16" t="n"/>
      <c r="B239" s="5" t="n"/>
      <c r="C239" s="5" t="n"/>
      <c r="D239" s="5" t="n"/>
      <c r="E239" s="5" t="n"/>
      <c r="F239" s="17" t="n"/>
      <c r="G239" s="5" t="n"/>
      <c r="H239" s="9">
        <f>IF(OR(F239="",G239=""),"",IFERROR(ROUND(F239*VLOOKUP(G239,MWST_Tabelle,2,FALSE)/(100+VLOOKUP(G239,MWST_Tabelle,2,FALSE)),2),""))</f>
        <v/>
      </c>
      <c r="I239" s="5" t="n"/>
    </row>
    <row r="240">
      <c r="A240" s="16" t="n"/>
      <c r="B240" s="5" t="n"/>
      <c r="C240" s="5" t="n"/>
      <c r="D240" s="5" t="n"/>
      <c r="E240" s="5" t="n"/>
      <c r="F240" s="17" t="n"/>
      <c r="G240" s="5" t="n"/>
      <c r="H240" s="9">
        <f>IF(OR(F240="",G240=""),"",IFERROR(ROUND(F240*VLOOKUP(G240,MWST_Tabelle,2,FALSE)/(100+VLOOKUP(G240,MWST_Tabelle,2,FALSE)),2),""))</f>
        <v/>
      </c>
      <c r="I240" s="5" t="n"/>
    </row>
    <row r="241">
      <c r="A241" s="16" t="n"/>
      <c r="B241" s="5" t="n"/>
      <c r="C241" s="5" t="n"/>
      <c r="D241" s="5" t="n"/>
      <c r="E241" s="5" t="n"/>
      <c r="F241" s="17" t="n"/>
      <c r="G241" s="5" t="n"/>
      <c r="H241" s="9">
        <f>IF(OR(F241="",G241=""),"",IFERROR(ROUND(F241*VLOOKUP(G241,MWST_Tabelle,2,FALSE)/(100+VLOOKUP(G241,MWST_Tabelle,2,FALSE)),2),""))</f>
        <v/>
      </c>
      <c r="I241" s="5" t="n"/>
    </row>
    <row r="242">
      <c r="A242" s="16" t="n"/>
      <c r="B242" s="5" t="n"/>
      <c r="C242" s="5" t="n"/>
      <c r="D242" s="5" t="n"/>
      <c r="E242" s="5" t="n"/>
      <c r="F242" s="17" t="n"/>
      <c r="G242" s="5" t="n"/>
      <c r="H242" s="9">
        <f>IF(OR(F242="",G242=""),"",IFERROR(ROUND(F242*VLOOKUP(G242,MWST_Tabelle,2,FALSE)/(100+VLOOKUP(G242,MWST_Tabelle,2,FALSE)),2),""))</f>
        <v/>
      </c>
      <c r="I242" s="5" t="n"/>
    </row>
    <row r="243">
      <c r="A243" s="16" t="n"/>
      <c r="B243" s="5" t="n"/>
      <c r="C243" s="5" t="n"/>
      <c r="D243" s="5" t="n"/>
      <c r="E243" s="5" t="n"/>
      <c r="F243" s="17" t="n"/>
      <c r="G243" s="5" t="n"/>
      <c r="H243" s="9">
        <f>IF(OR(F243="",G243=""),"",IFERROR(ROUND(F243*VLOOKUP(G243,MWST_Tabelle,2,FALSE)/(100+VLOOKUP(G243,MWST_Tabelle,2,FALSE)),2),""))</f>
        <v/>
      </c>
      <c r="I243" s="5" t="n"/>
    </row>
    <row r="244">
      <c r="A244" s="16" t="n"/>
      <c r="B244" s="5" t="n"/>
      <c r="C244" s="5" t="n"/>
      <c r="D244" s="5" t="n"/>
      <c r="E244" s="5" t="n"/>
      <c r="F244" s="17" t="n"/>
      <c r="G244" s="5" t="n"/>
      <c r="H244" s="9">
        <f>IF(OR(F244="",G244=""),"",IFERROR(ROUND(F244*VLOOKUP(G244,MWST_Tabelle,2,FALSE)/(100+VLOOKUP(G244,MWST_Tabelle,2,FALSE)),2),""))</f>
        <v/>
      </c>
      <c r="I244" s="5" t="n"/>
    </row>
    <row r="245">
      <c r="A245" s="16" t="n"/>
      <c r="B245" s="5" t="n"/>
      <c r="C245" s="5" t="n"/>
      <c r="D245" s="5" t="n"/>
      <c r="E245" s="5" t="n"/>
      <c r="F245" s="17" t="n"/>
      <c r="G245" s="5" t="n"/>
      <c r="H245" s="9">
        <f>IF(OR(F245="",G245=""),"",IFERROR(ROUND(F245*VLOOKUP(G245,MWST_Tabelle,2,FALSE)/(100+VLOOKUP(G245,MWST_Tabelle,2,FALSE)),2),""))</f>
        <v/>
      </c>
      <c r="I245" s="5" t="n"/>
    </row>
    <row r="246">
      <c r="A246" s="16" t="n"/>
      <c r="B246" s="5" t="n"/>
      <c r="C246" s="5" t="n"/>
      <c r="D246" s="5" t="n"/>
      <c r="E246" s="5" t="n"/>
      <c r="F246" s="17" t="n"/>
      <c r="G246" s="5" t="n"/>
      <c r="H246" s="9">
        <f>IF(OR(F246="",G246=""),"",IFERROR(ROUND(F246*VLOOKUP(G246,MWST_Tabelle,2,FALSE)/(100+VLOOKUP(G246,MWST_Tabelle,2,FALSE)),2),""))</f>
        <v/>
      </c>
      <c r="I246" s="5" t="n"/>
    </row>
    <row r="247">
      <c r="A247" s="16" t="n"/>
      <c r="B247" s="5" t="n"/>
      <c r="C247" s="5" t="n"/>
      <c r="D247" s="5" t="n"/>
      <c r="E247" s="5" t="n"/>
      <c r="F247" s="17" t="n"/>
      <c r="G247" s="5" t="n"/>
      <c r="H247" s="9">
        <f>IF(OR(F247="",G247=""),"",IFERROR(ROUND(F247*VLOOKUP(G247,MWST_Tabelle,2,FALSE)/(100+VLOOKUP(G247,MWST_Tabelle,2,FALSE)),2),""))</f>
        <v/>
      </c>
      <c r="I247" s="5" t="n"/>
    </row>
    <row r="248">
      <c r="A248" s="16" t="n"/>
      <c r="B248" s="5" t="n"/>
      <c r="C248" s="5" t="n"/>
      <c r="D248" s="5" t="n"/>
      <c r="E248" s="5" t="n"/>
      <c r="F248" s="17" t="n"/>
      <c r="G248" s="5" t="n"/>
      <c r="H248" s="9">
        <f>IF(OR(F248="",G248=""),"",IFERROR(ROUND(F248*VLOOKUP(G248,MWST_Tabelle,2,FALSE)/(100+VLOOKUP(G248,MWST_Tabelle,2,FALSE)),2),""))</f>
        <v/>
      </c>
      <c r="I248" s="5" t="n"/>
    </row>
    <row r="249">
      <c r="A249" s="16" t="n"/>
      <c r="B249" s="5" t="n"/>
      <c r="C249" s="5" t="n"/>
      <c r="D249" s="5" t="n"/>
      <c r="E249" s="5" t="n"/>
      <c r="F249" s="17" t="n"/>
      <c r="G249" s="5" t="n"/>
      <c r="H249" s="9">
        <f>IF(OR(F249="",G249=""),"",IFERROR(ROUND(F249*VLOOKUP(G249,MWST_Tabelle,2,FALSE)/(100+VLOOKUP(G249,MWST_Tabelle,2,FALSE)),2),""))</f>
        <v/>
      </c>
      <c r="I249" s="5" t="n"/>
    </row>
    <row r="250">
      <c r="A250" s="16" t="n"/>
      <c r="B250" s="5" t="n"/>
      <c r="C250" s="5" t="n"/>
      <c r="D250" s="5" t="n"/>
      <c r="E250" s="5" t="n"/>
      <c r="F250" s="17" t="n"/>
      <c r="G250" s="5" t="n"/>
      <c r="H250" s="9">
        <f>IF(OR(F250="",G250=""),"",IFERROR(ROUND(F250*VLOOKUP(G250,MWST_Tabelle,2,FALSE)/(100+VLOOKUP(G250,MWST_Tabelle,2,FALSE)),2),""))</f>
        <v/>
      </c>
      <c r="I250" s="5" t="n"/>
    </row>
    <row r="251">
      <c r="A251" s="16" t="n"/>
      <c r="B251" s="5" t="n"/>
      <c r="C251" s="5" t="n"/>
      <c r="D251" s="5" t="n"/>
      <c r="E251" s="5" t="n"/>
      <c r="F251" s="17" t="n"/>
      <c r="G251" s="5" t="n"/>
      <c r="H251" s="9">
        <f>IF(OR(F251="",G251=""),"",IFERROR(ROUND(F251*VLOOKUP(G251,MWST_Tabelle,2,FALSE)/(100+VLOOKUP(G251,MWST_Tabelle,2,FALSE)),2),""))</f>
        <v/>
      </c>
      <c r="I251" s="5" t="n"/>
    </row>
    <row r="252">
      <c r="A252" s="16" t="n"/>
      <c r="B252" s="5" t="n"/>
      <c r="C252" s="5" t="n"/>
      <c r="D252" s="5" t="n"/>
      <c r="E252" s="5" t="n"/>
      <c r="F252" s="17" t="n"/>
      <c r="G252" s="5" t="n"/>
      <c r="H252" s="9">
        <f>IF(OR(F252="",G252=""),"",IFERROR(ROUND(F252*VLOOKUP(G252,MWST_Tabelle,2,FALSE)/(100+VLOOKUP(G252,MWST_Tabelle,2,FALSE)),2),""))</f>
        <v/>
      </c>
      <c r="I252" s="5" t="n"/>
    </row>
    <row r="253">
      <c r="A253" s="16" t="n"/>
      <c r="B253" s="5" t="n"/>
      <c r="C253" s="5" t="n"/>
      <c r="D253" s="5" t="n"/>
      <c r="E253" s="5" t="n"/>
      <c r="F253" s="17" t="n"/>
      <c r="G253" s="5" t="n"/>
      <c r="H253" s="9">
        <f>IF(OR(F253="",G253=""),"",IFERROR(ROUND(F253*VLOOKUP(G253,MWST_Tabelle,2,FALSE)/(100+VLOOKUP(G253,MWST_Tabelle,2,FALSE)),2),""))</f>
        <v/>
      </c>
      <c r="I253" s="5" t="n"/>
    </row>
    <row r="254">
      <c r="A254" s="16" t="n"/>
      <c r="B254" s="5" t="n"/>
      <c r="C254" s="5" t="n"/>
      <c r="D254" s="5" t="n"/>
      <c r="E254" s="5" t="n"/>
      <c r="F254" s="17" t="n"/>
      <c r="G254" s="5" t="n"/>
      <c r="H254" s="9">
        <f>IF(OR(F254="",G254=""),"",IFERROR(ROUND(F254*VLOOKUP(G254,MWST_Tabelle,2,FALSE)/(100+VLOOKUP(G254,MWST_Tabelle,2,FALSE)),2),""))</f>
        <v/>
      </c>
      <c r="I254" s="5" t="n"/>
    </row>
    <row r="255">
      <c r="A255" s="16" t="n"/>
      <c r="B255" s="5" t="n"/>
      <c r="C255" s="5" t="n"/>
      <c r="D255" s="5" t="n"/>
      <c r="E255" s="5" t="n"/>
      <c r="F255" s="17" t="n"/>
      <c r="G255" s="5" t="n"/>
      <c r="H255" s="9">
        <f>IF(OR(F255="",G255=""),"",IFERROR(ROUND(F255*VLOOKUP(G255,MWST_Tabelle,2,FALSE)/(100+VLOOKUP(G255,MWST_Tabelle,2,FALSE)),2),""))</f>
        <v/>
      </c>
      <c r="I255" s="5" t="n"/>
    </row>
    <row r="256">
      <c r="A256" s="16" t="n"/>
      <c r="B256" s="5" t="n"/>
      <c r="C256" s="5" t="n"/>
      <c r="D256" s="5" t="n"/>
      <c r="E256" s="5" t="n"/>
      <c r="F256" s="17" t="n"/>
      <c r="G256" s="5" t="n"/>
      <c r="H256" s="9">
        <f>IF(OR(F256="",G256=""),"",IFERROR(ROUND(F256*VLOOKUP(G256,MWST_Tabelle,2,FALSE)/(100+VLOOKUP(G256,MWST_Tabelle,2,FALSE)),2),""))</f>
        <v/>
      </c>
      <c r="I256" s="5" t="n"/>
    </row>
    <row r="257">
      <c r="A257" s="16" t="n"/>
      <c r="B257" s="5" t="n"/>
      <c r="C257" s="5" t="n"/>
      <c r="D257" s="5" t="n"/>
      <c r="E257" s="5" t="n"/>
      <c r="F257" s="17" t="n"/>
      <c r="G257" s="5" t="n"/>
      <c r="H257" s="9">
        <f>IF(OR(F257="",G257=""),"",IFERROR(ROUND(F257*VLOOKUP(G257,MWST_Tabelle,2,FALSE)/(100+VLOOKUP(G257,MWST_Tabelle,2,FALSE)),2),""))</f>
        <v/>
      </c>
      <c r="I257" s="5" t="n"/>
    </row>
    <row r="258">
      <c r="A258" s="16" t="n"/>
      <c r="B258" s="5" t="n"/>
      <c r="C258" s="5" t="n"/>
      <c r="D258" s="5" t="n"/>
      <c r="E258" s="5" t="n"/>
      <c r="F258" s="17" t="n"/>
      <c r="G258" s="5" t="n"/>
      <c r="H258" s="9">
        <f>IF(OR(F258="",G258=""),"",IFERROR(ROUND(F258*VLOOKUP(G258,MWST_Tabelle,2,FALSE)/(100+VLOOKUP(G258,MWST_Tabelle,2,FALSE)),2),""))</f>
        <v/>
      </c>
      <c r="I258" s="5" t="n"/>
    </row>
    <row r="259">
      <c r="A259" s="16" t="n"/>
      <c r="B259" s="5" t="n"/>
      <c r="C259" s="5" t="n"/>
      <c r="D259" s="5" t="n"/>
      <c r="E259" s="5" t="n"/>
      <c r="F259" s="17" t="n"/>
      <c r="G259" s="5" t="n"/>
      <c r="H259" s="9">
        <f>IF(OR(F259="",G259=""),"",IFERROR(ROUND(F259*VLOOKUP(G259,MWST_Tabelle,2,FALSE)/(100+VLOOKUP(G259,MWST_Tabelle,2,FALSE)),2),""))</f>
        <v/>
      </c>
      <c r="I259" s="5" t="n"/>
    </row>
    <row r="260">
      <c r="A260" s="16" t="n"/>
      <c r="B260" s="5" t="n"/>
      <c r="C260" s="5" t="n"/>
      <c r="D260" s="5" t="n"/>
      <c r="E260" s="5" t="n"/>
      <c r="F260" s="17" t="n"/>
      <c r="G260" s="5" t="n"/>
      <c r="H260" s="9">
        <f>IF(OR(F260="",G260=""),"",IFERROR(ROUND(F260*VLOOKUP(G260,MWST_Tabelle,2,FALSE)/(100+VLOOKUP(G260,MWST_Tabelle,2,FALSE)),2),""))</f>
        <v/>
      </c>
      <c r="I260" s="5" t="n"/>
    </row>
    <row r="261">
      <c r="A261" s="16" t="n"/>
      <c r="B261" s="5" t="n"/>
      <c r="C261" s="5" t="n"/>
      <c r="D261" s="5" t="n"/>
      <c r="E261" s="5" t="n"/>
      <c r="F261" s="17" t="n"/>
      <c r="G261" s="5" t="n"/>
      <c r="H261" s="9">
        <f>IF(OR(F261="",G261=""),"",IFERROR(ROUND(F261*VLOOKUP(G261,MWST_Tabelle,2,FALSE)/(100+VLOOKUP(G261,MWST_Tabelle,2,FALSE)),2),""))</f>
        <v/>
      </c>
      <c r="I261" s="5" t="n"/>
    </row>
    <row r="262">
      <c r="A262" s="16" t="n"/>
      <c r="B262" s="5" t="n"/>
      <c r="C262" s="5" t="n"/>
      <c r="D262" s="5" t="n"/>
      <c r="E262" s="5" t="n"/>
      <c r="F262" s="17" t="n"/>
      <c r="G262" s="5" t="n"/>
      <c r="H262" s="9">
        <f>IF(OR(F262="",G262=""),"",IFERROR(ROUND(F262*VLOOKUP(G262,MWST_Tabelle,2,FALSE)/(100+VLOOKUP(G262,MWST_Tabelle,2,FALSE)),2),""))</f>
        <v/>
      </c>
      <c r="I262" s="5" t="n"/>
    </row>
    <row r="263">
      <c r="A263" s="16" t="n"/>
      <c r="B263" s="5" t="n"/>
      <c r="C263" s="5" t="n"/>
      <c r="D263" s="5" t="n"/>
      <c r="E263" s="5" t="n"/>
      <c r="F263" s="17" t="n"/>
      <c r="G263" s="5" t="n"/>
      <c r="H263" s="9">
        <f>IF(OR(F263="",G263=""),"",IFERROR(ROUND(F263*VLOOKUP(G263,MWST_Tabelle,2,FALSE)/(100+VLOOKUP(G263,MWST_Tabelle,2,FALSE)),2),""))</f>
        <v/>
      </c>
      <c r="I263" s="5" t="n"/>
    </row>
    <row r="264">
      <c r="A264" s="16" t="n"/>
      <c r="B264" s="5" t="n"/>
      <c r="C264" s="5" t="n"/>
      <c r="D264" s="5" t="n"/>
      <c r="E264" s="5" t="n"/>
      <c r="F264" s="17" t="n"/>
      <c r="G264" s="5" t="n"/>
      <c r="H264" s="9">
        <f>IF(OR(F264="",G264=""),"",IFERROR(ROUND(F264*VLOOKUP(G264,MWST_Tabelle,2,FALSE)/(100+VLOOKUP(G264,MWST_Tabelle,2,FALSE)),2),""))</f>
        <v/>
      </c>
      <c r="I264" s="5" t="n"/>
    </row>
    <row r="265">
      <c r="A265" s="16" t="n"/>
      <c r="B265" s="5" t="n"/>
      <c r="C265" s="5" t="n"/>
      <c r="D265" s="5" t="n"/>
      <c r="E265" s="5" t="n"/>
      <c r="F265" s="17" t="n"/>
      <c r="G265" s="5" t="n"/>
      <c r="H265" s="9">
        <f>IF(OR(F265="",G265=""),"",IFERROR(ROUND(F265*VLOOKUP(G265,MWST_Tabelle,2,FALSE)/(100+VLOOKUP(G265,MWST_Tabelle,2,FALSE)),2),""))</f>
        <v/>
      </c>
      <c r="I265" s="5" t="n"/>
    </row>
    <row r="266">
      <c r="A266" s="16" t="n"/>
      <c r="B266" s="5" t="n"/>
      <c r="C266" s="5" t="n"/>
      <c r="D266" s="5" t="n"/>
      <c r="E266" s="5" t="n"/>
      <c r="F266" s="17" t="n"/>
      <c r="G266" s="5" t="n"/>
      <c r="H266" s="9">
        <f>IF(OR(F266="",G266=""),"",IFERROR(ROUND(F266*VLOOKUP(G266,MWST_Tabelle,2,FALSE)/(100+VLOOKUP(G266,MWST_Tabelle,2,FALSE)),2),""))</f>
        <v/>
      </c>
      <c r="I266" s="5" t="n"/>
    </row>
    <row r="267">
      <c r="A267" s="16" t="n"/>
      <c r="B267" s="5" t="n"/>
      <c r="C267" s="5" t="n"/>
      <c r="D267" s="5" t="n"/>
      <c r="E267" s="5" t="n"/>
      <c r="F267" s="17" t="n"/>
      <c r="G267" s="5" t="n"/>
      <c r="H267" s="9">
        <f>IF(OR(F267="",G267=""),"",IFERROR(ROUND(F267*VLOOKUP(G267,MWST_Tabelle,2,FALSE)/(100+VLOOKUP(G267,MWST_Tabelle,2,FALSE)),2),""))</f>
        <v/>
      </c>
      <c r="I267" s="5" t="n"/>
    </row>
    <row r="268">
      <c r="A268" s="16" t="n"/>
      <c r="B268" s="5" t="n"/>
      <c r="C268" s="5" t="n"/>
      <c r="D268" s="5" t="n"/>
      <c r="E268" s="5" t="n"/>
      <c r="F268" s="17" t="n"/>
      <c r="G268" s="5" t="n"/>
      <c r="H268" s="9">
        <f>IF(OR(F268="",G268=""),"",IFERROR(ROUND(F268*VLOOKUP(G268,MWST_Tabelle,2,FALSE)/(100+VLOOKUP(G268,MWST_Tabelle,2,FALSE)),2),""))</f>
        <v/>
      </c>
      <c r="I268" s="5" t="n"/>
    </row>
    <row r="269">
      <c r="A269" s="16" t="n"/>
      <c r="B269" s="5" t="n"/>
      <c r="C269" s="5" t="n"/>
      <c r="D269" s="5" t="n"/>
      <c r="E269" s="5" t="n"/>
      <c r="F269" s="17" t="n"/>
      <c r="G269" s="5" t="n"/>
      <c r="H269" s="9">
        <f>IF(OR(F269="",G269=""),"",IFERROR(ROUND(F269*VLOOKUP(G269,MWST_Tabelle,2,FALSE)/(100+VLOOKUP(G269,MWST_Tabelle,2,FALSE)),2),""))</f>
        <v/>
      </c>
      <c r="I269" s="5" t="n"/>
    </row>
    <row r="270">
      <c r="A270" s="16" t="n"/>
      <c r="B270" s="5" t="n"/>
      <c r="C270" s="5" t="n"/>
      <c r="D270" s="5" t="n"/>
      <c r="E270" s="5" t="n"/>
      <c r="F270" s="17" t="n"/>
      <c r="G270" s="5" t="n"/>
      <c r="H270" s="9">
        <f>IF(OR(F270="",G270=""),"",IFERROR(ROUND(F270*VLOOKUP(G270,MWST_Tabelle,2,FALSE)/(100+VLOOKUP(G270,MWST_Tabelle,2,FALSE)),2),""))</f>
        <v/>
      </c>
      <c r="I270" s="5" t="n"/>
    </row>
    <row r="271">
      <c r="A271" s="16" t="n"/>
      <c r="B271" s="5" t="n"/>
      <c r="C271" s="5" t="n"/>
      <c r="D271" s="5" t="n"/>
      <c r="E271" s="5" t="n"/>
      <c r="F271" s="17" t="n"/>
      <c r="G271" s="5" t="n"/>
      <c r="H271" s="9">
        <f>IF(OR(F271="",G271=""),"",IFERROR(ROUND(F271*VLOOKUP(G271,MWST_Tabelle,2,FALSE)/(100+VLOOKUP(G271,MWST_Tabelle,2,FALSE)),2),""))</f>
        <v/>
      </c>
      <c r="I271" s="5" t="n"/>
    </row>
    <row r="272">
      <c r="A272" s="16" t="n"/>
      <c r="B272" s="5" t="n"/>
      <c r="C272" s="5" t="n"/>
      <c r="D272" s="5" t="n"/>
      <c r="E272" s="5" t="n"/>
      <c r="F272" s="17" t="n"/>
      <c r="G272" s="5" t="n"/>
      <c r="H272" s="9">
        <f>IF(OR(F272="",G272=""),"",IFERROR(ROUND(F272*VLOOKUP(G272,MWST_Tabelle,2,FALSE)/(100+VLOOKUP(G272,MWST_Tabelle,2,FALSE)),2),""))</f>
        <v/>
      </c>
      <c r="I272" s="5" t="n"/>
    </row>
    <row r="273">
      <c r="A273" s="16" t="n"/>
      <c r="B273" s="5" t="n"/>
      <c r="C273" s="5" t="n"/>
      <c r="D273" s="5" t="n"/>
      <c r="E273" s="5" t="n"/>
      <c r="F273" s="17" t="n"/>
      <c r="G273" s="5" t="n"/>
      <c r="H273" s="9">
        <f>IF(OR(F273="",G273=""),"",IFERROR(ROUND(F273*VLOOKUP(G273,MWST_Tabelle,2,FALSE)/(100+VLOOKUP(G273,MWST_Tabelle,2,FALSE)),2),""))</f>
        <v/>
      </c>
      <c r="I273" s="5" t="n"/>
    </row>
    <row r="274">
      <c r="A274" s="16" t="n"/>
      <c r="B274" s="5" t="n"/>
      <c r="C274" s="5" t="n"/>
      <c r="D274" s="5" t="n"/>
      <c r="E274" s="5" t="n"/>
      <c r="F274" s="17" t="n"/>
      <c r="G274" s="5" t="n"/>
      <c r="H274" s="9">
        <f>IF(OR(F274="",G274=""),"",IFERROR(ROUND(F274*VLOOKUP(G274,MWST_Tabelle,2,FALSE)/(100+VLOOKUP(G274,MWST_Tabelle,2,FALSE)),2),""))</f>
        <v/>
      </c>
      <c r="I274" s="5" t="n"/>
    </row>
    <row r="275">
      <c r="A275" s="16" t="n"/>
      <c r="B275" s="5" t="n"/>
      <c r="C275" s="5" t="n"/>
      <c r="D275" s="5" t="n"/>
      <c r="E275" s="5" t="n"/>
      <c r="F275" s="17" t="n"/>
      <c r="G275" s="5" t="n"/>
      <c r="H275" s="9">
        <f>IF(OR(F275="",G275=""),"",IFERROR(ROUND(F275*VLOOKUP(G275,MWST_Tabelle,2,FALSE)/(100+VLOOKUP(G275,MWST_Tabelle,2,FALSE)),2),""))</f>
        <v/>
      </c>
      <c r="I275" s="5" t="n"/>
    </row>
    <row r="276">
      <c r="A276" s="16" t="n"/>
      <c r="B276" s="5" t="n"/>
      <c r="C276" s="5" t="n"/>
      <c r="D276" s="5" t="n"/>
      <c r="E276" s="5" t="n"/>
      <c r="F276" s="17" t="n"/>
      <c r="G276" s="5" t="n"/>
      <c r="H276" s="9">
        <f>IF(OR(F276="",G276=""),"",IFERROR(ROUND(F276*VLOOKUP(G276,MWST_Tabelle,2,FALSE)/(100+VLOOKUP(G276,MWST_Tabelle,2,FALSE)),2),""))</f>
        <v/>
      </c>
      <c r="I276" s="5" t="n"/>
    </row>
    <row r="277">
      <c r="A277" s="16" t="n"/>
      <c r="B277" s="5" t="n"/>
      <c r="C277" s="5" t="n"/>
      <c r="D277" s="5" t="n"/>
      <c r="E277" s="5" t="n"/>
      <c r="F277" s="17" t="n"/>
      <c r="G277" s="5" t="n"/>
      <c r="H277" s="9">
        <f>IF(OR(F277="",G277=""),"",IFERROR(ROUND(F277*VLOOKUP(G277,MWST_Tabelle,2,FALSE)/(100+VLOOKUP(G277,MWST_Tabelle,2,FALSE)),2),""))</f>
        <v/>
      </c>
      <c r="I277" s="5" t="n"/>
    </row>
    <row r="278">
      <c r="A278" s="16" t="n"/>
      <c r="B278" s="5" t="n"/>
      <c r="C278" s="5" t="n"/>
      <c r="D278" s="5" t="n"/>
      <c r="E278" s="5" t="n"/>
      <c r="F278" s="17" t="n"/>
      <c r="G278" s="5" t="n"/>
      <c r="H278" s="9">
        <f>IF(OR(F278="",G278=""),"",IFERROR(ROUND(F278*VLOOKUP(G278,MWST_Tabelle,2,FALSE)/(100+VLOOKUP(G278,MWST_Tabelle,2,FALSE)),2),""))</f>
        <v/>
      </c>
      <c r="I278" s="5" t="n"/>
    </row>
    <row r="279">
      <c r="A279" s="16" t="n"/>
      <c r="B279" s="5" t="n"/>
      <c r="C279" s="5" t="n"/>
      <c r="D279" s="5" t="n"/>
      <c r="E279" s="5" t="n"/>
      <c r="F279" s="17" t="n"/>
      <c r="G279" s="5" t="n"/>
      <c r="H279" s="9">
        <f>IF(OR(F279="",G279=""),"",IFERROR(ROUND(F279*VLOOKUP(G279,MWST_Tabelle,2,FALSE)/(100+VLOOKUP(G279,MWST_Tabelle,2,FALSE)),2),""))</f>
        <v/>
      </c>
      <c r="I279" s="5" t="n"/>
    </row>
    <row r="280">
      <c r="A280" s="16" t="n"/>
      <c r="B280" s="5" t="n"/>
      <c r="C280" s="5" t="n"/>
      <c r="D280" s="5" t="n"/>
      <c r="E280" s="5" t="n"/>
      <c r="F280" s="17" t="n"/>
      <c r="G280" s="5" t="n"/>
      <c r="H280" s="9">
        <f>IF(OR(F280="",G280=""),"",IFERROR(ROUND(F280*VLOOKUP(G280,MWST_Tabelle,2,FALSE)/(100+VLOOKUP(G280,MWST_Tabelle,2,FALSE)),2),""))</f>
        <v/>
      </c>
      <c r="I280" s="5" t="n"/>
    </row>
    <row r="281">
      <c r="A281" s="16" t="n"/>
      <c r="B281" s="5" t="n"/>
      <c r="C281" s="5" t="n"/>
      <c r="D281" s="5" t="n"/>
      <c r="E281" s="5" t="n"/>
      <c r="F281" s="17" t="n"/>
      <c r="G281" s="5" t="n"/>
      <c r="H281" s="9">
        <f>IF(OR(F281="",G281=""),"",IFERROR(ROUND(F281*VLOOKUP(G281,MWST_Tabelle,2,FALSE)/(100+VLOOKUP(G281,MWST_Tabelle,2,FALSE)),2),""))</f>
        <v/>
      </c>
      <c r="I281" s="5" t="n"/>
    </row>
    <row r="282">
      <c r="A282" s="16" t="n"/>
      <c r="B282" s="5" t="n"/>
      <c r="C282" s="5" t="n"/>
      <c r="D282" s="5" t="n"/>
      <c r="E282" s="5" t="n"/>
      <c r="F282" s="17" t="n"/>
      <c r="G282" s="5" t="n"/>
      <c r="H282" s="9">
        <f>IF(OR(F282="",G282=""),"",IFERROR(ROUND(F282*VLOOKUP(G282,MWST_Tabelle,2,FALSE)/(100+VLOOKUP(G282,MWST_Tabelle,2,FALSE)),2),""))</f>
        <v/>
      </c>
      <c r="I282" s="5" t="n"/>
    </row>
    <row r="283">
      <c r="A283" s="16" t="n"/>
      <c r="B283" s="5" t="n"/>
      <c r="C283" s="5" t="n"/>
      <c r="D283" s="5" t="n"/>
      <c r="E283" s="5" t="n"/>
      <c r="F283" s="17" t="n"/>
      <c r="G283" s="5" t="n"/>
      <c r="H283" s="9">
        <f>IF(OR(F283="",G283=""),"",IFERROR(ROUND(F283*VLOOKUP(G283,MWST_Tabelle,2,FALSE)/(100+VLOOKUP(G283,MWST_Tabelle,2,FALSE)),2),""))</f>
        <v/>
      </c>
      <c r="I283" s="5" t="n"/>
    </row>
    <row r="284">
      <c r="A284" s="16" t="n"/>
      <c r="B284" s="5" t="n"/>
      <c r="C284" s="5" t="n"/>
      <c r="D284" s="5" t="n"/>
      <c r="E284" s="5" t="n"/>
      <c r="F284" s="17" t="n"/>
      <c r="G284" s="5" t="n"/>
      <c r="H284" s="9">
        <f>IF(OR(F284="",G284=""),"",IFERROR(ROUND(F284*VLOOKUP(G284,MWST_Tabelle,2,FALSE)/(100+VLOOKUP(G284,MWST_Tabelle,2,FALSE)),2),""))</f>
        <v/>
      </c>
      <c r="I284" s="5" t="n"/>
    </row>
    <row r="285">
      <c r="A285" s="16" t="n"/>
      <c r="B285" s="5" t="n"/>
      <c r="C285" s="5" t="n"/>
      <c r="D285" s="5" t="n"/>
      <c r="E285" s="5" t="n"/>
      <c r="F285" s="17" t="n"/>
      <c r="G285" s="5" t="n"/>
      <c r="H285" s="9">
        <f>IF(OR(F285="",G285=""),"",IFERROR(ROUND(F285*VLOOKUP(G285,MWST_Tabelle,2,FALSE)/(100+VLOOKUP(G285,MWST_Tabelle,2,FALSE)),2),""))</f>
        <v/>
      </c>
      <c r="I285" s="5" t="n"/>
    </row>
    <row r="286">
      <c r="A286" s="16" t="n"/>
      <c r="B286" s="5" t="n"/>
      <c r="C286" s="5" t="n"/>
      <c r="D286" s="5" t="n"/>
      <c r="E286" s="5" t="n"/>
      <c r="F286" s="17" t="n"/>
      <c r="G286" s="5" t="n"/>
      <c r="H286" s="9">
        <f>IF(OR(F286="",G286=""),"",IFERROR(ROUND(F286*VLOOKUP(G286,MWST_Tabelle,2,FALSE)/(100+VLOOKUP(G286,MWST_Tabelle,2,FALSE)),2),""))</f>
        <v/>
      </c>
      <c r="I286" s="5" t="n"/>
    </row>
    <row r="287">
      <c r="A287" s="16" t="n"/>
      <c r="B287" s="5" t="n"/>
      <c r="C287" s="5" t="n"/>
      <c r="D287" s="5" t="n"/>
      <c r="E287" s="5" t="n"/>
      <c r="F287" s="17" t="n"/>
      <c r="G287" s="5" t="n"/>
      <c r="H287" s="9">
        <f>IF(OR(F287="",G287=""),"",IFERROR(ROUND(F287*VLOOKUP(G287,MWST_Tabelle,2,FALSE)/(100+VLOOKUP(G287,MWST_Tabelle,2,FALSE)),2),""))</f>
        <v/>
      </c>
      <c r="I287" s="5" t="n"/>
    </row>
    <row r="288">
      <c r="A288" s="16" t="n"/>
      <c r="B288" s="5" t="n"/>
      <c r="C288" s="5" t="n"/>
      <c r="D288" s="5" t="n"/>
      <c r="E288" s="5" t="n"/>
      <c r="F288" s="17" t="n"/>
      <c r="G288" s="5" t="n"/>
      <c r="H288" s="9">
        <f>IF(OR(F288="",G288=""),"",IFERROR(ROUND(F288*VLOOKUP(G288,MWST_Tabelle,2,FALSE)/(100+VLOOKUP(G288,MWST_Tabelle,2,FALSE)),2),""))</f>
        <v/>
      </c>
      <c r="I288" s="5" t="n"/>
    </row>
    <row r="289">
      <c r="A289" s="16" t="n"/>
      <c r="B289" s="5" t="n"/>
      <c r="C289" s="5" t="n"/>
      <c r="D289" s="5" t="n"/>
      <c r="E289" s="5" t="n"/>
      <c r="F289" s="17" t="n"/>
      <c r="G289" s="5" t="n"/>
      <c r="H289" s="9">
        <f>IF(OR(F289="",G289=""),"",IFERROR(ROUND(F289*VLOOKUP(G289,MWST_Tabelle,2,FALSE)/(100+VLOOKUP(G289,MWST_Tabelle,2,FALSE)),2),""))</f>
        <v/>
      </c>
      <c r="I289" s="5" t="n"/>
    </row>
    <row r="290">
      <c r="A290" s="16" t="n"/>
      <c r="B290" s="5" t="n"/>
      <c r="C290" s="5" t="n"/>
      <c r="D290" s="5" t="n"/>
      <c r="E290" s="5" t="n"/>
      <c r="F290" s="17" t="n"/>
      <c r="G290" s="5" t="n"/>
      <c r="H290" s="9">
        <f>IF(OR(F290="",G290=""),"",IFERROR(ROUND(F290*VLOOKUP(G290,MWST_Tabelle,2,FALSE)/(100+VLOOKUP(G290,MWST_Tabelle,2,FALSE)),2),""))</f>
        <v/>
      </c>
      <c r="I290" s="5" t="n"/>
    </row>
    <row r="291">
      <c r="A291" s="16" t="n"/>
      <c r="B291" s="5" t="n"/>
      <c r="C291" s="5" t="n"/>
      <c r="D291" s="5" t="n"/>
      <c r="E291" s="5" t="n"/>
      <c r="F291" s="17" t="n"/>
      <c r="G291" s="5" t="n"/>
      <c r="H291" s="9">
        <f>IF(OR(F291="",G291=""),"",IFERROR(ROUND(F291*VLOOKUP(G291,MWST_Tabelle,2,FALSE)/(100+VLOOKUP(G291,MWST_Tabelle,2,FALSE)),2),""))</f>
        <v/>
      </c>
      <c r="I291" s="5" t="n"/>
    </row>
    <row r="292">
      <c r="A292" s="16" t="n"/>
      <c r="B292" s="5" t="n"/>
      <c r="C292" s="5" t="n"/>
      <c r="D292" s="5" t="n"/>
      <c r="E292" s="5" t="n"/>
      <c r="F292" s="17" t="n"/>
      <c r="G292" s="5" t="n"/>
      <c r="H292" s="9">
        <f>IF(OR(F292="",G292=""),"",IFERROR(ROUND(F292*VLOOKUP(G292,MWST_Tabelle,2,FALSE)/(100+VLOOKUP(G292,MWST_Tabelle,2,FALSE)),2),""))</f>
        <v/>
      </c>
      <c r="I292" s="5" t="n"/>
    </row>
    <row r="293">
      <c r="A293" s="16" t="n"/>
      <c r="B293" s="5" t="n"/>
      <c r="C293" s="5" t="n"/>
      <c r="D293" s="5" t="n"/>
      <c r="E293" s="5" t="n"/>
      <c r="F293" s="17" t="n"/>
      <c r="G293" s="5" t="n"/>
      <c r="H293" s="9">
        <f>IF(OR(F293="",G293=""),"",IFERROR(ROUND(F293*VLOOKUP(G293,MWST_Tabelle,2,FALSE)/(100+VLOOKUP(G293,MWST_Tabelle,2,FALSE)),2),""))</f>
        <v/>
      </c>
      <c r="I293" s="5" t="n"/>
    </row>
    <row r="294">
      <c r="A294" s="16" t="n"/>
      <c r="B294" s="5" t="n"/>
      <c r="C294" s="5" t="n"/>
      <c r="D294" s="5" t="n"/>
      <c r="E294" s="5" t="n"/>
      <c r="F294" s="17" t="n"/>
      <c r="G294" s="5" t="n"/>
      <c r="H294" s="9">
        <f>IF(OR(F294="",G294=""),"",IFERROR(ROUND(F294*VLOOKUP(G294,MWST_Tabelle,2,FALSE)/(100+VLOOKUP(G294,MWST_Tabelle,2,FALSE)),2),""))</f>
        <v/>
      </c>
      <c r="I294" s="5" t="n"/>
    </row>
    <row r="295">
      <c r="A295" s="16" t="n"/>
      <c r="B295" s="5" t="n"/>
      <c r="C295" s="5" t="n"/>
      <c r="D295" s="5" t="n"/>
      <c r="E295" s="5" t="n"/>
      <c r="F295" s="17" t="n"/>
      <c r="G295" s="5" t="n"/>
      <c r="H295" s="9">
        <f>IF(OR(F295="",G295=""),"",IFERROR(ROUND(F295*VLOOKUP(G295,MWST_Tabelle,2,FALSE)/(100+VLOOKUP(G295,MWST_Tabelle,2,FALSE)),2),""))</f>
        <v/>
      </c>
      <c r="I295" s="5" t="n"/>
    </row>
    <row r="296">
      <c r="A296" s="16" t="n"/>
      <c r="B296" s="5" t="n"/>
      <c r="C296" s="5" t="n"/>
      <c r="D296" s="5" t="n"/>
      <c r="E296" s="5" t="n"/>
      <c r="F296" s="17" t="n"/>
      <c r="G296" s="5" t="n"/>
      <c r="H296" s="9">
        <f>IF(OR(F296="",G296=""),"",IFERROR(ROUND(F296*VLOOKUP(G296,MWST_Tabelle,2,FALSE)/(100+VLOOKUP(G296,MWST_Tabelle,2,FALSE)),2),""))</f>
        <v/>
      </c>
      <c r="I296" s="5" t="n"/>
    </row>
    <row r="297">
      <c r="A297" s="16" t="n"/>
      <c r="B297" s="5" t="n"/>
      <c r="C297" s="5" t="n"/>
      <c r="D297" s="5" t="n"/>
      <c r="E297" s="5" t="n"/>
      <c r="F297" s="17" t="n"/>
      <c r="G297" s="5" t="n"/>
      <c r="H297" s="9">
        <f>IF(OR(F297="",G297=""),"",IFERROR(ROUND(F297*VLOOKUP(G297,MWST_Tabelle,2,FALSE)/(100+VLOOKUP(G297,MWST_Tabelle,2,FALSE)),2),""))</f>
        <v/>
      </c>
      <c r="I297" s="5" t="n"/>
    </row>
    <row r="298">
      <c r="A298" s="16" t="n"/>
      <c r="B298" s="5" t="n"/>
      <c r="C298" s="5" t="n"/>
      <c r="D298" s="5" t="n"/>
      <c r="E298" s="5" t="n"/>
      <c r="F298" s="17" t="n"/>
      <c r="G298" s="5" t="n"/>
      <c r="H298" s="9">
        <f>IF(OR(F298="",G298=""),"",IFERROR(ROUND(F298*VLOOKUP(G298,MWST_Tabelle,2,FALSE)/(100+VLOOKUP(G298,MWST_Tabelle,2,FALSE)),2),""))</f>
        <v/>
      </c>
      <c r="I298" s="5" t="n"/>
    </row>
    <row r="299">
      <c r="A299" s="16" t="n"/>
      <c r="B299" s="5" t="n"/>
      <c r="C299" s="5" t="n"/>
      <c r="D299" s="5" t="n"/>
      <c r="E299" s="5" t="n"/>
      <c r="F299" s="17" t="n"/>
      <c r="G299" s="5" t="n"/>
      <c r="H299" s="9">
        <f>IF(OR(F299="",G299=""),"",IFERROR(ROUND(F299*VLOOKUP(G299,MWST_Tabelle,2,FALSE)/(100+VLOOKUP(G299,MWST_Tabelle,2,FALSE)),2),""))</f>
        <v/>
      </c>
      <c r="I299" s="5" t="n"/>
    </row>
    <row r="300">
      <c r="A300" s="16" t="n"/>
      <c r="B300" s="5" t="n"/>
      <c r="C300" s="5" t="n"/>
      <c r="D300" s="5" t="n"/>
      <c r="E300" s="5" t="n"/>
      <c r="F300" s="17" t="n"/>
      <c r="G300" s="5" t="n"/>
      <c r="H300" s="9">
        <f>IF(OR(F300="",G300=""),"",IFERROR(ROUND(F300*VLOOKUP(G300,MWST_Tabelle,2,FALSE)/(100+VLOOKUP(G300,MWST_Tabelle,2,FALSE)),2),""))</f>
        <v/>
      </c>
      <c r="I300" s="5" t="n"/>
    </row>
    <row r="301">
      <c r="A301" s="16" t="n"/>
      <c r="B301" s="5" t="n"/>
      <c r="C301" s="5" t="n"/>
      <c r="D301" s="5" t="n"/>
      <c r="E301" s="5" t="n"/>
      <c r="F301" s="17" t="n"/>
      <c r="G301" s="5" t="n"/>
      <c r="H301" s="9">
        <f>IF(OR(F301="",G301=""),"",IFERROR(ROUND(F301*VLOOKUP(G301,MWST_Tabelle,2,FALSE)/(100+VLOOKUP(G301,MWST_Tabelle,2,FALSE)),2),""))</f>
        <v/>
      </c>
      <c r="I301" s="5" t="n"/>
    </row>
    <row r="302">
      <c r="A302" s="16" t="n"/>
      <c r="B302" s="5" t="n"/>
      <c r="C302" s="5" t="n"/>
      <c r="D302" s="5" t="n"/>
      <c r="E302" s="5" t="n"/>
      <c r="F302" s="17" t="n"/>
      <c r="G302" s="5" t="n"/>
      <c r="H302" s="9">
        <f>IF(OR(F302="",G302=""),"",IFERROR(ROUND(F302*VLOOKUP(G302,MWST_Tabelle,2,FALSE)/(100+VLOOKUP(G302,MWST_Tabelle,2,FALSE)),2),""))</f>
        <v/>
      </c>
      <c r="I302" s="5" t="n"/>
    </row>
    <row r="303">
      <c r="A303" s="16" t="n"/>
      <c r="B303" s="5" t="n"/>
      <c r="C303" s="5" t="n"/>
      <c r="D303" s="5" t="n"/>
      <c r="E303" s="5" t="n"/>
      <c r="F303" s="17" t="n"/>
      <c r="G303" s="5" t="n"/>
      <c r="H303" s="9">
        <f>IF(OR(F303="",G303=""),"",IFERROR(ROUND(F303*VLOOKUP(G303,MWST_Tabelle,2,FALSE)/(100+VLOOKUP(G303,MWST_Tabelle,2,FALSE)),2),""))</f>
        <v/>
      </c>
      <c r="I303" s="5" t="n"/>
    </row>
    <row r="304">
      <c r="A304" s="16" t="n"/>
      <c r="B304" s="5" t="n"/>
      <c r="C304" s="5" t="n"/>
      <c r="D304" s="5" t="n"/>
      <c r="E304" s="5" t="n"/>
      <c r="F304" s="17" t="n"/>
      <c r="G304" s="5" t="n"/>
      <c r="H304" s="9">
        <f>IF(OR(F304="",G304=""),"",IFERROR(ROUND(F304*VLOOKUP(G304,MWST_Tabelle,2,FALSE)/(100+VLOOKUP(G304,MWST_Tabelle,2,FALSE)),2),""))</f>
        <v/>
      </c>
      <c r="I304" s="5" t="n"/>
    </row>
    <row r="305">
      <c r="A305" s="16" t="n"/>
      <c r="B305" s="5" t="n"/>
      <c r="C305" s="5" t="n"/>
      <c r="D305" s="5" t="n"/>
      <c r="E305" s="5" t="n"/>
      <c r="F305" s="17" t="n"/>
      <c r="G305" s="5" t="n"/>
      <c r="H305" s="9">
        <f>IF(OR(F305="",G305=""),"",IFERROR(ROUND(F305*VLOOKUP(G305,MWST_Tabelle,2,FALSE)/(100+VLOOKUP(G305,MWST_Tabelle,2,FALSE)),2),""))</f>
        <v/>
      </c>
      <c r="I305" s="5" t="n"/>
    </row>
    <row r="306">
      <c r="A306" s="16" t="n"/>
      <c r="B306" s="5" t="n"/>
      <c r="C306" s="5" t="n"/>
      <c r="D306" s="5" t="n"/>
      <c r="E306" s="5" t="n"/>
      <c r="F306" s="17" t="n"/>
      <c r="G306" s="5" t="n"/>
      <c r="H306" s="9">
        <f>IF(OR(F306="",G306=""),"",IFERROR(ROUND(F306*VLOOKUP(G306,MWST_Tabelle,2,FALSE)/(100+VLOOKUP(G306,MWST_Tabelle,2,FALSE)),2),""))</f>
        <v/>
      </c>
      <c r="I306" s="5" t="n"/>
    </row>
    <row r="307">
      <c r="A307" s="16" t="n"/>
      <c r="B307" s="5" t="n"/>
      <c r="C307" s="5" t="n"/>
      <c r="D307" s="5" t="n"/>
      <c r="E307" s="5" t="n"/>
      <c r="F307" s="17" t="n"/>
      <c r="G307" s="5" t="n"/>
      <c r="H307" s="9">
        <f>IF(OR(F307="",G307=""),"",IFERROR(ROUND(F307*VLOOKUP(G307,MWST_Tabelle,2,FALSE)/(100+VLOOKUP(G307,MWST_Tabelle,2,FALSE)),2),""))</f>
        <v/>
      </c>
      <c r="I307" s="5" t="n"/>
    </row>
    <row r="308">
      <c r="A308" s="16" t="n"/>
      <c r="B308" s="5" t="n"/>
      <c r="C308" s="5" t="n"/>
      <c r="D308" s="5" t="n"/>
      <c r="E308" s="5" t="n"/>
      <c r="F308" s="17" t="n"/>
      <c r="G308" s="5" t="n"/>
      <c r="H308" s="9">
        <f>IF(OR(F308="",G308=""),"",IFERROR(ROUND(F308*VLOOKUP(G308,MWST_Tabelle,2,FALSE)/(100+VLOOKUP(G308,MWST_Tabelle,2,FALSE)),2),""))</f>
        <v/>
      </c>
      <c r="I308" s="5" t="n"/>
    </row>
    <row r="309">
      <c r="A309" s="16" t="n"/>
      <c r="B309" s="5" t="n"/>
      <c r="C309" s="5" t="n"/>
      <c r="D309" s="5" t="n"/>
      <c r="E309" s="5" t="n"/>
      <c r="F309" s="17" t="n"/>
      <c r="G309" s="5" t="n"/>
      <c r="H309" s="9">
        <f>IF(OR(F309="",G309=""),"",IFERROR(ROUND(F309*VLOOKUP(G309,MWST_Tabelle,2,FALSE)/(100+VLOOKUP(G309,MWST_Tabelle,2,FALSE)),2),""))</f>
        <v/>
      </c>
      <c r="I309" s="5" t="n"/>
    </row>
    <row r="310">
      <c r="A310" s="16" t="n"/>
      <c r="B310" s="5" t="n"/>
      <c r="C310" s="5" t="n"/>
      <c r="D310" s="5" t="n"/>
      <c r="E310" s="5" t="n"/>
      <c r="F310" s="17" t="n"/>
      <c r="G310" s="5" t="n"/>
      <c r="H310" s="9">
        <f>IF(OR(F310="",G310=""),"",IFERROR(ROUND(F310*VLOOKUP(G310,MWST_Tabelle,2,FALSE)/(100+VLOOKUP(G310,MWST_Tabelle,2,FALSE)),2),""))</f>
        <v/>
      </c>
      <c r="I310" s="5" t="n"/>
    </row>
    <row r="311">
      <c r="A311" s="16" t="n"/>
      <c r="B311" s="5" t="n"/>
      <c r="C311" s="5" t="n"/>
      <c r="D311" s="5" t="n"/>
      <c r="E311" s="5" t="n"/>
      <c r="F311" s="17" t="n"/>
      <c r="G311" s="5" t="n"/>
      <c r="H311" s="9">
        <f>IF(OR(F311="",G311=""),"",IFERROR(ROUND(F311*VLOOKUP(G311,MWST_Tabelle,2,FALSE)/(100+VLOOKUP(G311,MWST_Tabelle,2,FALSE)),2),""))</f>
        <v/>
      </c>
      <c r="I311" s="5" t="n"/>
    </row>
    <row r="312">
      <c r="A312" s="16" t="n"/>
      <c r="B312" s="5" t="n"/>
      <c r="C312" s="5" t="n"/>
      <c r="D312" s="5" t="n"/>
      <c r="E312" s="5" t="n"/>
      <c r="F312" s="17" t="n"/>
      <c r="G312" s="5" t="n"/>
      <c r="H312" s="9">
        <f>IF(OR(F312="",G312=""),"",IFERROR(ROUND(F312*VLOOKUP(G312,MWST_Tabelle,2,FALSE)/(100+VLOOKUP(G312,MWST_Tabelle,2,FALSE)),2),""))</f>
        <v/>
      </c>
      <c r="I312" s="5" t="n"/>
    </row>
    <row r="313">
      <c r="A313" s="16" t="n"/>
      <c r="B313" s="5" t="n"/>
      <c r="C313" s="5" t="n"/>
      <c r="D313" s="5" t="n"/>
      <c r="E313" s="5" t="n"/>
      <c r="F313" s="17" t="n"/>
      <c r="G313" s="5" t="n"/>
      <c r="H313" s="9">
        <f>IF(OR(F313="",G313=""),"",IFERROR(ROUND(F313*VLOOKUP(G313,MWST_Tabelle,2,FALSE)/(100+VLOOKUP(G313,MWST_Tabelle,2,FALSE)),2),""))</f>
        <v/>
      </c>
      <c r="I313" s="5" t="n"/>
    </row>
    <row r="314">
      <c r="A314" s="16" t="n"/>
      <c r="B314" s="5" t="n"/>
      <c r="C314" s="5" t="n"/>
      <c r="D314" s="5" t="n"/>
      <c r="E314" s="5" t="n"/>
      <c r="F314" s="17" t="n"/>
      <c r="G314" s="5" t="n"/>
      <c r="H314" s="9">
        <f>IF(OR(F314="",G314=""),"",IFERROR(ROUND(F314*VLOOKUP(G314,MWST_Tabelle,2,FALSE)/(100+VLOOKUP(G314,MWST_Tabelle,2,FALSE)),2),""))</f>
        <v/>
      </c>
      <c r="I314" s="5" t="n"/>
    </row>
    <row r="315">
      <c r="A315" s="16" t="n"/>
      <c r="B315" s="5" t="n"/>
      <c r="C315" s="5" t="n"/>
      <c r="D315" s="5" t="n"/>
      <c r="E315" s="5" t="n"/>
      <c r="F315" s="17" t="n"/>
      <c r="G315" s="5" t="n"/>
      <c r="H315" s="9">
        <f>IF(OR(F315="",G315=""),"",IFERROR(ROUND(F315*VLOOKUP(G315,MWST_Tabelle,2,FALSE)/(100+VLOOKUP(G315,MWST_Tabelle,2,FALSE)),2),""))</f>
        <v/>
      </c>
      <c r="I315" s="5" t="n"/>
    </row>
    <row r="316">
      <c r="A316" s="16" t="n"/>
      <c r="B316" s="5" t="n"/>
      <c r="C316" s="5" t="n"/>
      <c r="D316" s="5" t="n"/>
      <c r="E316" s="5" t="n"/>
      <c r="F316" s="17" t="n"/>
      <c r="G316" s="5" t="n"/>
      <c r="H316" s="9">
        <f>IF(OR(F316="",G316=""),"",IFERROR(ROUND(F316*VLOOKUP(G316,MWST_Tabelle,2,FALSE)/(100+VLOOKUP(G316,MWST_Tabelle,2,FALSE)),2),""))</f>
        <v/>
      </c>
      <c r="I316" s="5" t="n"/>
    </row>
    <row r="317">
      <c r="A317" s="16" t="n"/>
      <c r="B317" s="5" t="n"/>
      <c r="C317" s="5" t="n"/>
      <c r="D317" s="5" t="n"/>
      <c r="E317" s="5" t="n"/>
      <c r="F317" s="17" t="n"/>
      <c r="G317" s="5" t="n"/>
      <c r="H317" s="9">
        <f>IF(OR(F317="",G317=""),"",IFERROR(ROUND(F317*VLOOKUP(G317,MWST_Tabelle,2,FALSE)/(100+VLOOKUP(G317,MWST_Tabelle,2,FALSE)),2),""))</f>
        <v/>
      </c>
      <c r="I317" s="5" t="n"/>
    </row>
    <row r="318">
      <c r="A318" s="16" t="n"/>
      <c r="B318" s="5" t="n"/>
      <c r="C318" s="5" t="n"/>
      <c r="D318" s="5" t="n"/>
      <c r="E318" s="5" t="n"/>
      <c r="F318" s="17" t="n"/>
      <c r="G318" s="5" t="n"/>
      <c r="H318" s="9">
        <f>IF(OR(F318="",G318=""),"",IFERROR(ROUND(F318*VLOOKUP(G318,MWST_Tabelle,2,FALSE)/(100+VLOOKUP(G318,MWST_Tabelle,2,FALSE)),2),""))</f>
        <v/>
      </c>
      <c r="I318" s="5" t="n"/>
    </row>
    <row r="319">
      <c r="A319" s="16" t="n"/>
      <c r="B319" s="5" t="n"/>
      <c r="C319" s="5" t="n"/>
      <c r="D319" s="5" t="n"/>
      <c r="E319" s="5" t="n"/>
      <c r="F319" s="17" t="n"/>
      <c r="G319" s="5" t="n"/>
      <c r="H319" s="9">
        <f>IF(OR(F319="",G319=""),"",IFERROR(ROUND(F319*VLOOKUP(G319,MWST_Tabelle,2,FALSE)/(100+VLOOKUP(G319,MWST_Tabelle,2,FALSE)),2),""))</f>
        <v/>
      </c>
      <c r="I319" s="5" t="n"/>
    </row>
    <row r="320">
      <c r="A320" s="16" t="n"/>
      <c r="B320" s="5" t="n"/>
      <c r="C320" s="5" t="n"/>
      <c r="D320" s="5" t="n"/>
      <c r="E320" s="5" t="n"/>
      <c r="F320" s="17" t="n"/>
      <c r="G320" s="5" t="n"/>
      <c r="H320" s="9">
        <f>IF(OR(F320="",G320=""),"",IFERROR(ROUND(F320*VLOOKUP(G320,MWST_Tabelle,2,FALSE)/(100+VLOOKUP(G320,MWST_Tabelle,2,FALSE)),2),""))</f>
        <v/>
      </c>
      <c r="I320" s="5" t="n"/>
    </row>
    <row r="321">
      <c r="A321" s="16" t="n"/>
      <c r="B321" s="5" t="n"/>
      <c r="C321" s="5" t="n"/>
      <c r="D321" s="5" t="n"/>
      <c r="E321" s="5" t="n"/>
      <c r="F321" s="17" t="n"/>
      <c r="G321" s="5" t="n"/>
      <c r="H321" s="9">
        <f>IF(OR(F321="",G321=""),"",IFERROR(ROUND(F321*VLOOKUP(G321,MWST_Tabelle,2,FALSE)/(100+VLOOKUP(G321,MWST_Tabelle,2,FALSE)),2),""))</f>
        <v/>
      </c>
      <c r="I321" s="5" t="n"/>
    </row>
    <row r="322">
      <c r="A322" s="16" t="n"/>
      <c r="B322" s="5" t="n"/>
      <c r="C322" s="5" t="n"/>
      <c r="D322" s="5" t="n"/>
      <c r="E322" s="5" t="n"/>
      <c r="F322" s="17" t="n"/>
      <c r="G322" s="5" t="n"/>
      <c r="H322" s="9">
        <f>IF(OR(F322="",G322=""),"",IFERROR(ROUND(F322*VLOOKUP(G322,MWST_Tabelle,2,FALSE)/(100+VLOOKUP(G322,MWST_Tabelle,2,FALSE)),2),""))</f>
        <v/>
      </c>
      <c r="I322" s="5" t="n"/>
    </row>
    <row r="323">
      <c r="A323" s="16" t="n"/>
      <c r="B323" s="5" t="n"/>
      <c r="C323" s="5" t="n"/>
      <c r="D323" s="5" t="n"/>
      <c r="E323" s="5" t="n"/>
      <c r="F323" s="17" t="n"/>
      <c r="G323" s="5" t="n"/>
      <c r="H323" s="9">
        <f>IF(OR(F323="",G323=""),"",IFERROR(ROUND(F323*VLOOKUP(G323,MWST_Tabelle,2,FALSE)/(100+VLOOKUP(G323,MWST_Tabelle,2,FALSE)),2),""))</f>
        <v/>
      </c>
      <c r="I323" s="5" t="n"/>
    </row>
    <row r="324">
      <c r="A324" s="16" t="n"/>
      <c r="B324" s="5" t="n"/>
      <c r="C324" s="5" t="n"/>
      <c r="D324" s="5" t="n"/>
      <c r="E324" s="5" t="n"/>
      <c r="F324" s="17" t="n"/>
      <c r="G324" s="5" t="n"/>
      <c r="H324" s="9">
        <f>IF(OR(F324="",G324=""),"",IFERROR(ROUND(F324*VLOOKUP(G324,MWST_Tabelle,2,FALSE)/(100+VLOOKUP(G324,MWST_Tabelle,2,FALSE)),2),""))</f>
        <v/>
      </c>
      <c r="I324" s="5" t="n"/>
    </row>
    <row r="325">
      <c r="A325" s="16" t="n"/>
      <c r="B325" s="5" t="n"/>
      <c r="C325" s="5" t="n"/>
      <c r="D325" s="5" t="n"/>
      <c r="E325" s="5" t="n"/>
      <c r="F325" s="17" t="n"/>
      <c r="G325" s="5" t="n"/>
      <c r="H325" s="9">
        <f>IF(OR(F325="",G325=""),"",IFERROR(ROUND(F325*VLOOKUP(G325,MWST_Tabelle,2,FALSE)/(100+VLOOKUP(G325,MWST_Tabelle,2,FALSE)),2),""))</f>
        <v/>
      </c>
      <c r="I325" s="5" t="n"/>
    </row>
    <row r="326">
      <c r="A326" s="16" t="n"/>
      <c r="B326" s="5" t="n"/>
      <c r="C326" s="5" t="n"/>
      <c r="D326" s="5" t="n"/>
      <c r="E326" s="5" t="n"/>
      <c r="F326" s="17" t="n"/>
      <c r="G326" s="5" t="n"/>
      <c r="H326" s="9">
        <f>IF(OR(F326="",G326=""),"",IFERROR(ROUND(F326*VLOOKUP(G326,MWST_Tabelle,2,FALSE)/(100+VLOOKUP(G326,MWST_Tabelle,2,FALSE)),2),""))</f>
        <v/>
      </c>
      <c r="I326" s="5" t="n"/>
    </row>
    <row r="327">
      <c r="A327" s="16" t="n"/>
      <c r="B327" s="5" t="n"/>
      <c r="C327" s="5" t="n"/>
      <c r="D327" s="5" t="n"/>
      <c r="E327" s="5" t="n"/>
      <c r="F327" s="17" t="n"/>
      <c r="G327" s="5" t="n"/>
      <c r="H327" s="9">
        <f>IF(OR(F327="",G327=""),"",IFERROR(ROUND(F327*VLOOKUP(G327,MWST_Tabelle,2,FALSE)/(100+VLOOKUP(G327,MWST_Tabelle,2,FALSE)),2),""))</f>
        <v/>
      </c>
      <c r="I327" s="5" t="n"/>
    </row>
    <row r="328">
      <c r="A328" s="16" t="n"/>
      <c r="B328" s="5" t="n"/>
      <c r="C328" s="5" t="n"/>
      <c r="D328" s="5" t="n"/>
      <c r="E328" s="5" t="n"/>
      <c r="F328" s="17" t="n"/>
      <c r="G328" s="5" t="n"/>
      <c r="H328" s="9">
        <f>IF(OR(F328="",G328=""),"",IFERROR(ROUND(F328*VLOOKUP(G328,MWST_Tabelle,2,FALSE)/(100+VLOOKUP(G328,MWST_Tabelle,2,FALSE)),2),""))</f>
        <v/>
      </c>
      <c r="I328" s="5" t="n"/>
    </row>
    <row r="329">
      <c r="A329" s="16" t="n"/>
      <c r="B329" s="5" t="n"/>
      <c r="C329" s="5" t="n"/>
      <c r="D329" s="5" t="n"/>
      <c r="E329" s="5" t="n"/>
      <c r="F329" s="17" t="n"/>
      <c r="G329" s="5" t="n"/>
      <c r="H329" s="9">
        <f>IF(OR(F329="",G329=""),"",IFERROR(ROUND(F329*VLOOKUP(G329,MWST_Tabelle,2,FALSE)/(100+VLOOKUP(G329,MWST_Tabelle,2,FALSE)),2),""))</f>
        <v/>
      </c>
      <c r="I329" s="5" t="n"/>
    </row>
    <row r="330">
      <c r="A330" s="16" t="n"/>
      <c r="B330" s="5" t="n"/>
      <c r="C330" s="5" t="n"/>
      <c r="D330" s="5" t="n"/>
      <c r="E330" s="5" t="n"/>
      <c r="F330" s="17" t="n"/>
      <c r="G330" s="5" t="n"/>
      <c r="H330" s="9">
        <f>IF(OR(F330="",G330=""),"",IFERROR(ROUND(F330*VLOOKUP(G330,MWST_Tabelle,2,FALSE)/(100+VLOOKUP(G330,MWST_Tabelle,2,FALSE)),2),""))</f>
        <v/>
      </c>
      <c r="I330" s="5" t="n"/>
    </row>
    <row r="331">
      <c r="A331" s="16" t="n"/>
      <c r="B331" s="5" t="n"/>
      <c r="C331" s="5" t="n"/>
      <c r="D331" s="5" t="n"/>
      <c r="E331" s="5" t="n"/>
      <c r="F331" s="17" t="n"/>
      <c r="G331" s="5" t="n"/>
      <c r="H331" s="9">
        <f>IF(OR(F331="",G331=""),"",IFERROR(ROUND(F331*VLOOKUP(G331,MWST_Tabelle,2,FALSE)/(100+VLOOKUP(G331,MWST_Tabelle,2,FALSE)),2),""))</f>
        <v/>
      </c>
      <c r="I331" s="5" t="n"/>
    </row>
    <row r="332">
      <c r="A332" s="16" t="n"/>
      <c r="B332" s="5" t="n"/>
      <c r="C332" s="5" t="n"/>
      <c r="D332" s="5" t="n"/>
      <c r="E332" s="5" t="n"/>
      <c r="F332" s="17" t="n"/>
      <c r="G332" s="5" t="n"/>
      <c r="H332" s="9">
        <f>IF(OR(F332="",G332=""),"",IFERROR(ROUND(F332*VLOOKUP(G332,MWST_Tabelle,2,FALSE)/(100+VLOOKUP(G332,MWST_Tabelle,2,FALSE)),2),""))</f>
        <v/>
      </c>
      <c r="I332" s="5" t="n"/>
    </row>
    <row r="333">
      <c r="A333" s="16" t="n"/>
      <c r="B333" s="5" t="n"/>
      <c r="C333" s="5" t="n"/>
      <c r="D333" s="5" t="n"/>
      <c r="E333" s="5" t="n"/>
      <c r="F333" s="17" t="n"/>
      <c r="G333" s="5" t="n"/>
      <c r="H333" s="9">
        <f>IF(OR(F333="",G333=""),"",IFERROR(ROUND(F333*VLOOKUP(G333,MWST_Tabelle,2,FALSE)/(100+VLOOKUP(G333,MWST_Tabelle,2,FALSE)),2),""))</f>
        <v/>
      </c>
      <c r="I333" s="5" t="n"/>
    </row>
    <row r="334">
      <c r="A334" s="16" t="n"/>
      <c r="B334" s="5" t="n"/>
      <c r="C334" s="5" t="n"/>
      <c r="D334" s="5" t="n"/>
      <c r="E334" s="5" t="n"/>
      <c r="F334" s="17" t="n"/>
      <c r="G334" s="5" t="n"/>
      <c r="H334" s="9">
        <f>IF(OR(F334="",G334=""),"",IFERROR(ROUND(F334*VLOOKUP(G334,MWST_Tabelle,2,FALSE)/(100+VLOOKUP(G334,MWST_Tabelle,2,FALSE)),2),""))</f>
        <v/>
      </c>
      <c r="I334" s="5" t="n"/>
    </row>
    <row r="335">
      <c r="A335" s="16" t="n"/>
      <c r="B335" s="5" t="n"/>
      <c r="C335" s="5" t="n"/>
      <c r="D335" s="5" t="n"/>
      <c r="E335" s="5" t="n"/>
      <c r="F335" s="17" t="n"/>
      <c r="G335" s="5" t="n"/>
      <c r="H335" s="9">
        <f>IF(OR(F335="",G335=""),"",IFERROR(ROUND(F335*VLOOKUP(G335,MWST_Tabelle,2,FALSE)/(100+VLOOKUP(G335,MWST_Tabelle,2,FALSE)),2),""))</f>
        <v/>
      </c>
      <c r="I335" s="5" t="n"/>
    </row>
    <row r="336">
      <c r="A336" s="16" t="n"/>
      <c r="B336" s="5" t="n"/>
      <c r="C336" s="5" t="n"/>
      <c r="D336" s="5" t="n"/>
      <c r="E336" s="5" t="n"/>
      <c r="F336" s="17" t="n"/>
      <c r="G336" s="5" t="n"/>
      <c r="H336" s="9">
        <f>IF(OR(F336="",G336=""),"",IFERROR(ROUND(F336*VLOOKUP(G336,MWST_Tabelle,2,FALSE)/(100+VLOOKUP(G336,MWST_Tabelle,2,FALSE)),2),""))</f>
        <v/>
      </c>
      <c r="I336" s="5" t="n"/>
    </row>
    <row r="337">
      <c r="A337" s="16" t="n"/>
      <c r="B337" s="5" t="n"/>
      <c r="C337" s="5" t="n"/>
      <c r="D337" s="5" t="n"/>
      <c r="E337" s="5" t="n"/>
      <c r="F337" s="17" t="n"/>
      <c r="G337" s="5" t="n"/>
      <c r="H337" s="9">
        <f>IF(OR(F337="",G337=""),"",IFERROR(ROUND(F337*VLOOKUP(G337,MWST_Tabelle,2,FALSE)/(100+VLOOKUP(G337,MWST_Tabelle,2,FALSE)),2),""))</f>
        <v/>
      </c>
      <c r="I337" s="5" t="n"/>
    </row>
    <row r="338">
      <c r="A338" s="16" t="n"/>
      <c r="B338" s="5" t="n"/>
      <c r="C338" s="5" t="n"/>
      <c r="D338" s="5" t="n"/>
      <c r="E338" s="5" t="n"/>
      <c r="F338" s="17" t="n"/>
      <c r="G338" s="5" t="n"/>
      <c r="H338" s="9">
        <f>IF(OR(F338="",G338=""),"",IFERROR(ROUND(F338*VLOOKUP(G338,MWST_Tabelle,2,FALSE)/(100+VLOOKUP(G338,MWST_Tabelle,2,FALSE)),2),""))</f>
        <v/>
      </c>
      <c r="I338" s="5" t="n"/>
    </row>
    <row r="339">
      <c r="A339" s="16" t="n"/>
      <c r="B339" s="5" t="n"/>
      <c r="C339" s="5" t="n"/>
      <c r="D339" s="5" t="n"/>
      <c r="E339" s="5" t="n"/>
      <c r="F339" s="17" t="n"/>
      <c r="G339" s="5" t="n"/>
      <c r="H339" s="9">
        <f>IF(OR(F339="",G339=""),"",IFERROR(ROUND(F339*VLOOKUP(G339,MWST_Tabelle,2,FALSE)/(100+VLOOKUP(G339,MWST_Tabelle,2,FALSE)),2),""))</f>
        <v/>
      </c>
      <c r="I339" s="5" t="n"/>
    </row>
    <row r="340">
      <c r="A340" s="16" t="n"/>
      <c r="B340" s="5" t="n"/>
      <c r="C340" s="5" t="n"/>
      <c r="D340" s="5" t="n"/>
      <c r="E340" s="5" t="n"/>
      <c r="F340" s="17" t="n"/>
      <c r="G340" s="5" t="n"/>
      <c r="H340" s="9">
        <f>IF(OR(F340="",G340=""),"",IFERROR(ROUND(F340*VLOOKUP(G340,MWST_Tabelle,2,FALSE)/(100+VLOOKUP(G340,MWST_Tabelle,2,FALSE)),2),""))</f>
        <v/>
      </c>
      <c r="I340" s="5" t="n"/>
    </row>
    <row r="341">
      <c r="A341" s="16" t="n"/>
      <c r="B341" s="5" t="n"/>
      <c r="C341" s="5" t="n"/>
      <c r="D341" s="5" t="n"/>
      <c r="E341" s="5" t="n"/>
      <c r="F341" s="17" t="n"/>
      <c r="G341" s="5" t="n"/>
      <c r="H341" s="9">
        <f>IF(OR(F341="",G341=""),"",IFERROR(ROUND(F341*VLOOKUP(G341,MWST_Tabelle,2,FALSE)/(100+VLOOKUP(G341,MWST_Tabelle,2,FALSE)),2),""))</f>
        <v/>
      </c>
      <c r="I341" s="5" t="n"/>
    </row>
    <row r="342">
      <c r="A342" s="16" t="n"/>
      <c r="B342" s="5" t="n"/>
      <c r="C342" s="5" t="n"/>
      <c r="D342" s="5" t="n"/>
      <c r="E342" s="5" t="n"/>
      <c r="F342" s="17" t="n"/>
      <c r="G342" s="5" t="n"/>
      <c r="H342" s="9">
        <f>IF(OR(F342="",G342=""),"",IFERROR(ROUND(F342*VLOOKUP(G342,MWST_Tabelle,2,FALSE)/(100+VLOOKUP(G342,MWST_Tabelle,2,FALSE)),2),""))</f>
        <v/>
      </c>
      <c r="I342" s="5" t="n"/>
    </row>
    <row r="343">
      <c r="A343" s="16" t="n"/>
      <c r="B343" s="5" t="n"/>
      <c r="C343" s="5" t="n"/>
      <c r="D343" s="5" t="n"/>
      <c r="E343" s="5" t="n"/>
      <c r="F343" s="17" t="n"/>
      <c r="G343" s="5" t="n"/>
      <c r="H343" s="9">
        <f>IF(OR(F343="",G343=""),"",IFERROR(ROUND(F343*VLOOKUP(G343,MWST_Tabelle,2,FALSE)/(100+VLOOKUP(G343,MWST_Tabelle,2,FALSE)),2),""))</f>
        <v/>
      </c>
      <c r="I343" s="5" t="n"/>
    </row>
    <row r="344">
      <c r="A344" s="16" t="n"/>
      <c r="B344" s="5" t="n"/>
      <c r="C344" s="5" t="n"/>
      <c r="D344" s="5" t="n"/>
      <c r="E344" s="5" t="n"/>
      <c r="F344" s="17" t="n"/>
      <c r="G344" s="5" t="n"/>
      <c r="H344" s="9">
        <f>IF(OR(F344="",G344=""),"",IFERROR(ROUND(F344*VLOOKUP(G344,MWST_Tabelle,2,FALSE)/(100+VLOOKUP(G344,MWST_Tabelle,2,FALSE)),2),""))</f>
        <v/>
      </c>
      <c r="I344" s="5" t="n"/>
    </row>
    <row r="345">
      <c r="A345" s="16" t="n"/>
      <c r="B345" s="5" t="n"/>
      <c r="C345" s="5" t="n"/>
      <c r="D345" s="5" t="n"/>
      <c r="E345" s="5" t="n"/>
      <c r="F345" s="17" t="n"/>
      <c r="G345" s="5" t="n"/>
      <c r="H345" s="9">
        <f>IF(OR(F345="",G345=""),"",IFERROR(ROUND(F345*VLOOKUP(G345,MWST_Tabelle,2,FALSE)/(100+VLOOKUP(G345,MWST_Tabelle,2,FALSE)),2),""))</f>
        <v/>
      </c>
      <c r="I345" s="5" t="n"/>
    </row>
    <row r="346">
      <c r="A346" s="16" t="n"/>
      <c r="B346" s="5" t="n"/>
      <c r="C346" s="5" t="n"/>
      <c r="D346" s="5" t="n"/>
      <c r="E346" s="5" t="n"/>
      <c r="F346" s="17" t="n"/>
      <c r="G346" s="5" t="n"/>
      <c r="H346" s="9">
        <f>IF(OR(F346="",G346=""),"",IFERROR(ROUND(F346*VLOOKUP(G346,MWST_Tabelle,2,FALSE)/(100+VLOOKUP(G346,MWST_Tabelle,2,FALSE)),2),""))</f>
        <v/>
      </c>
      <c r="I346" s="5" t="n"/>
    </row>
    <row r="347">
      <c r="A347" s="16" t="n"/>
      <c r="B347" s="5" t="n"/>
      <c r="C347" s="5" t="n"/>
      <c r="D347" s="5" t="n"/>
      <c r="E347" s="5" t="n"/>
      <c r="F347" s="17" t="n"/>
      <c r="G347" s="5" t="n"/>
      <c r="H347" s="9">
        <f>IF(OR(F347="",G347=""),"",IFERROR(ROUND(F347*VLOOKUP(G347,MWST_Tabelle,2,FALSE)/(100+VLOOKUP(G347,MWST_Tabelle,2,FALSE)),2),""))</f>
        <v/>
      </c>
      <c r="I347" s="5" t="n"/>
    </row>
    <row r="348">
      <c r="A348" s="16" t="n"/>
      <c r="B348" s="5" t="n"/>
      <c r="C348" s="5" t="n"/>
      <c r="D348" s="5" t="n"/>
      <c r="E348" s="5" t="n"/>
      <c r="F348" s="17" t="n"/>
      <c r="G348" s="5" t="n"/>
      <c r="H348" s="9">
        <f>IF(OR(F348="",G348=""),"",IFERROR(ROUND(F348*VLOOKUP(G348,MWST_Tabelle,2,FALSE)/(100+VLOOKUP(G348,MWST_Tabelle,2,FALSE)),2),""))</f>
        <v/>
      </c>
      <c r="I348" s="5" t="n"/>
    </row>
    <row r="349">
      <c r="A349" s="16" t="n"/>
      <c r="B349" s="5" t="n"/>
      <c r="C349" s="5" t="n"/>
      <c r="D349" s="5" t="n"/>
      <c r="E349" s="5" t="n"/>
      <c r="F349" s="17" t="n"/>
      <c r="G349" s="5" t="n"/>
      <c r="H349" s="9">
        <f>IF(OR(F349="",G349=""),"",IFERROR(ROUND(F349*VLOOKUP(G349,MWST_Tabelle,2,FALSE)/(100+VLOOKUP(G349,MWST_Tabelle,2,FALSE)),2),""))</f>
        <v/>
      </c>
      <c r="I349" s="5" t="n"/>
    </row>
    <row r="350">
      <c r="A350" s="16" t="n"/>
      <c r="B350" s="5" t="n"/>
      <c r="C350" s="5" t="n"/>
      <c r="D350" s="5" t="n"/>
      <c r="E350" s="5" t="n"/>
      <c r="F350" s="17" t="n"/>
      <c r="G350" s="5" t="n"/>
      <c r="H350" s="9">
        <f>IF(OR(F350="",G350=""),"",IFERROR(ROUND(F350*VLOOKUP(G350,MWST_Tabelle,2,FALSE)/(100+VLOOKUP(G350,MWST_Tabelle,2,FALSE)),2),""))</f>
        <v/>
      </c>
      <c r="I350" s="5" t="n"/>
    </row>
    <row r="351">
      <c r="A351" s="16" t="n"/>
      <c r="B351" s="5" t="n"/>
      <c r="C351" s="5" t="n"/>
      <c r="D351" s="5" t="n"/>
      <c r="E351" s="5" t="n"/>
      <c r="F351" s="17" t="n"/>
      <c r="G351" s="5" t="n"/>
      <c r="H351" s="9">
        <f>IF(OR(F351="",G351=""),"",IFERROR(ROUND(F351*VLOOKUP(G351,MWST_Tabelle,2,FALSE)/(100+VLOOKUP(G351,MWST_Tabelle,2,FALSE)),2),""))</f>
        <v/>
      </c>
      <c r="I351" s="5" t="n"/>
    </row>
    <row r="352">
      <c r="A352" s="16" t="n"/>
      <c r="B352" s="5" t="n"/>
      <c r="C352" s="5" t="n"/>
      <c r="D352" s="5" t="n"/>
      <c r="E352" s="5" t="n"/>
      <c r="F352" s="17" t="n"/>
      <c r="G352" s="5" t="n"/>
      <c r="H352" s="9">
        <f>IF(OR(F352="",G352=""),"",IFERROR(ROUND(F352*VLOOKUP(G352,MWST_Tabelle,2,FALSE)/(100+VLOOKUP(G352,MWST_Tabelle,2,FALSE)),2),""))</f>
        <v/>
      </c>
      <c r="I352" s="5" t="n"/>
    </row>
    <row r="353">
      <c r="A353" s="16" t="n"/>
      <c r="B353" s="5" t="n"/>
      <c r="C353" s="5" t="n"/>
      <c r="D353" s="5" t="n"/>
      <c r="E353" s="5" t="n"/>
      <c r="F353" s="17" t="n"/>
      <c r="G353" s="5" t="n"/>
      <c r="H353" s="9">
        <f>IF(OR(F353="",G353=""),"",IFERROR(ROUND(F353*VLOOKUP(G353,MWST_Tabelle,2,FALSE)/(100+VLOOKUP(G353,MWST_Tabelle,2,FALSE)),2),""))</f>
        <v/>
      </c>
      <c r="I353" s="5" t="n"/>
    </row>
    <row r="354">
      <c r="A354" s="16" t="n"/>
      <c r="B354" s="5" t="n"/>
      <c r="C354" s="5" t="n"/>
      <c r="D354" s="5" t="n"/>
      <c r="E354" s="5" t="n"/>
      <c r="F354" s="17" t="n"/>
      <c r="G354" s="5" t="n"/>
      <c r="H354" s="9">
        <f>IF(OR(F354="",G354=""),"",IFERROR(ROUND(F354*VLOOKUP(G354,MWST_Tabelle,2,FALSE)/(100+VLOOKUP(G354,MWST_Tabelle,2,FALSE)),2),""))</f>
        <v/>
      </c>
      <c r="I354" s="5" t="n"/>
    </row>
    <row r="355">
      <c r="A355" s="16" t="n"/>
      <c r="B355" s="5" t="n"/>
      <c r="C355" s="5" t="n"/>
      <c r="D355" s="5" t="n"/>
      <c r="E355" s="5" t="n"/>
      <c r="F355" s="17" t="n"/>
      <c r="G355" s="5" t="n"/>
      <c r="H355" s="9">
        <f>IF(OR(F355="",G355=""),"",IFERROR(ROUND(F355*VLOOKUP(G355,MWST_Tabelle,2,FALSE)/(100+VLOOKUP(G355,MWST_Tabelle,2,FALSE)),2),""))</f>
        <v/>
      </c>
      <c r="I355" s="5" t="n"/>
    </row>
    <row r="356">
      <c r="A356" s="16" t="n"/>
      <c r="B356" s="5" t="n"/>
      <c r="C356" s="5" t="n"/>
      <c r="D356" s="5" t="n"/>
      <c r="E356" s="5" t="n"/>
      <c r="F356" s="17" t="n"/>
      <c r="G356" s="5" t="n"/>
      <c r="H356" s="9">
        <f>IF(OR(F356="",G356=""),"",IFERROR(ROUND(F356*VLOOKUP(G356,MWST_Tabelle,2,FALSE)/(100+VLOOKUP(G356,MWST_Tabelle,2,FALSE)),2),""))</f>
        <v/>
      </c>
      <c r="I356" s="5" t="n"/>
    </row>
    <row r="357">
      <c r="A357" s="16" t="n"/>
      <c r="B357" s="5" t="n"/>
      <c r="C357" s="5" t="n"/>
      <c r="D357" s="5" t="n"/>
      <c r="E357" s="5" t="n"/>
      <c r="F357" s="17" t="n"/>
      <c r="G357" s="5" t="n"/>
      <c r="H357" s="9">
        <f>IF(OR(F357="",G357=""),"",IFERROR(ROUND(F357*VLOOKUP(G357,MWST_Tabelle,2,FALSE)/(100+VLOOKUP(G357,MWST_Tabelle,2,FALSE)),2),""))</f>
        <v/>
      </c>
      <c r="I357" s="5" t="n"/>
    </row>
    <row r="358">
      <c r="A358" s="16" t="n"/>
      <c r="B358" s="5" t="n"/>
      <c r="C358" s="5" t="n"/>
      <c r="D358" s="5" t="n"/>
      <c r="E358" s="5" t="n"/>
      <c r="F358" s="17" t="n"/>
      <c r="G358" s="5" t="n"/>
      <c r="H358" s="9">
        <f>IF(OR(F358="",G358=""),"",IFERROR(ROUND(F358*VLOOKUP(G358,MWST_Tabelle,2,FALSE)/(100+VLOOKUP(G358,MWST_Tabelle,2,FALSE)),2),""))</f>
        <v/>
      </c>
      <c r="I358" s="5" t="n"/>
    </row>
    <row r="359">
      <c r="A359" s="16" t="n"/>
      <c r="B359" s="5" t="n"/>
      <c r="C359" s="5" t="n"/>
      <c r="D359" s="5" t="n"/>
      <c r="E359" s="5" t="n"/>
      <c r="F359" s="17" t="n"/>
      <c r="G359" s="5" t="n"/>
      <c r="H359" s="9">
        <f>IF(OR(F359="",G359=""),"",IFERROR(ROUND(F359*VLOOKUP(G359,MWST_Tabelle,2,FALSE)/(100+VLOOKUP(G359,MWST_Tabelle,2,FALSE)),2),""))</f>
        <v/>
      </c>
      <c r="I359" s="5" t="n"/>
    </row>
    <row r="360">
      <c r="A360" s="16" t="n"/>
      <c r="B360" s="5" t="n"/>
      <c r="C360" s="5" t="n"/>
      <c r="D360" s="5" t="n"/>
      <c r="E360" s="5" t="n"/>
      <c r="F360" s="17" t="n"/>
      <c r="G360" s="5" t="n"/>
      <c r="H360" s="9">
        <f>IF(OR(F360="",G360=""),"",IFERROR(ROUND(F360*VLOOKUP(G360,MWST_Tabelle,2,FALSE)/(100+VLOOKUP(G360,MWST_Tabelle,2,FALSE)),2),""))</f>
        <v/>
      </c>
      <c r="I360" s="5" t="n"/>
    </row>
    <row r="361">
      <c r="A361" s="16" t="n"/>
      <c r="B361" s="5" t="n"/>
      <c r="C361" s="5" t="n"/>
      <c r="D361" s="5" t="n"/>
      <c r="E361" s="5" t="n"/>
      <c r="F361" s="17" t="n"/>
      <c r="G361" s="5" t="n"/>
      <c r="H361" s="9">
        <f>IF(OR(F361="",G361=""),"",IFERROR(ROUND(F361*VLOOKUP(G361,MWST_Tabelle,2,FALSE)/(100+VLOOKUP(G361,MWST_Tabelle,2,FALSE)),2),""))</f>
        <v/>
      </c>
      <c r="I361" s="5" t="n"/>
    </row>
    <row r="362">
      <c r="A362" s="16" t="n"/>
      <c r="B362" s="5" t="n"/>
      <c r="C362" s="5" t="n"/>
      <c r="D362" s="5" t="n"/>
      <c r="E362" s="5" t="n"/>
      <c r="F362" s="17" t="n"/>
      <c r="G362" s="5" t="n"/>
      <c r="H362" s="9">
        <f>IF(OR(F362="",G362=""),"",IFERROR(ROUND(F362*VLOOKUP(G362,MWST_Tabelle,2,FALSE)/(100+VLOOKUP(G362,MWST_Tabelle,2,FALSE)),2),""))</f>
        <v/>
      </c>
      <c r="I362" s="5" t="n"/>
    </row>
    <row r="363">
      <c r="A363" s="16" t="n"/>
      <c r="B363" s="5" t="n"/>
      <c r="C363" s="5" t="n"/>
      <c r="D363" s="5" t="n"/>
      <c r="E363" s="5" t="n"/>
      <c r="F363" s="17" t="n"/>
      <c r="G363" s="5" t="n"/>
      <c r="H363" s="9">
        <f>IF(OR(F363="",G363=""),"",IFERROR(ROUND(F363*VLOOKUP(G363,MWST_Tabelle,2,FALSE)/(100+VLOOKUP(G363,MWST_Tabelle,2,FALSE)),2),""))</f>
        <v/>
      </c>
      <c r="I363" s="5" t="n"/>
    </row>
    <row r="364">
      <c r="A364" s="16" t="n"/>
      <c r="B364" s="5" t="n"/>
      <c r="C364" s="5" t="n"/>
      <c r="D364" s="5" t="n"/>
      <c r="E364" s="5" t="n"/>
      <c r="F364" s="17" t="n"/>
      <c r="G364" s="5" t="n"/>
      <c r="H364" s="9">
        <f>IF(OR(F364="",G364=""),"",IFERROR(ROUND(F364*VLOOKUP(G364,MWST_Tabelle,2,FALSE)/(100+VLOOKUP(G364,MWST_Tabelle,2,FALSE)),2),""))</f>
        <v/>
      </c>
      <c r="I364" s="5" t="n"/>
    </row>
    <row r="365">
      <c r="A365" s="16" t="n"/>
      <c r="B365" s="5" t="n"/>
      <c r="C365" s="5" t="n"/>
      <c r="D365" s="5" t="n"/>
      <c r="E365" s="5" t="n"/>
      <c r="F365" s="17" t="n"/>
      <c r="G365" s="5" t="n"/>
      <c r="H365" s="9">
        <f>IF(OR(F365="",G365=""),"",IFERROR(ROUND(F365*VLOOKUP(G365,MWST_Tabelle,2,FALSE)/(100+VLOOKUP(G365,MWST_Tabelle,2,FALSE)),2),""))</f>
        <v/>
      </c>
      <c r="I365" s="5" t="n"/>
    </row>
    <row r="366">
      <c r="A366" s="16" t="n"/>
      <c r="B366" s="5" t="n"/>
      <c r="C366" s="5" t="n"/>
      <c r="D366" s="5" t="n"/>
      <c r="E366" s="5" t="n"/>
      <c r="F366" s="17" t="n"/>
      <c r="G366" s="5" t="n"/>
      <c r="H366" s="9">
        <f>IF(OR(F366="",G366=""),"",IFERROR(ROUND(F366*VLOOKUP(G366,MWST_Tabelle,2,FALSE)/(100+VLOOKUP(G366,MWST_Tabelle,2,FALSE)),2),""))</f>
        <v/>
      </c>
      <c r="I366" s="5" t="n"/>
    </row>
    <row r="367">
      <c r="A367" s="16" t="n"/>
      <c r="B367" s="5" t="n"/>
      <c r="C367" s="5" t="n"/>
      <c r="D367" s="5" t="n"/>
      <c r="E367" s="5" t="n"/>
      <c r="F367" s="17" t="n"/>
      <c r="G367" s="5" t="n"/>
      <c r="H367" s="9">
        <f>IF(OR(F367="",G367=""),"",IFERROR(ROUND(F367*VLOOKUP(G367,MWST_Tabelle,2,FALSE)/(100+VLOOKUP(G367,MWST_Tabelle,2,FALSE)),2),""))</f>
        <v/>
      </c>
      <c r="I367" s="5" t="n"/>
    </row>
    <row r="368">
      <c r="A368" s="16" t="n"/>
      <c r="B368" s="5" t="n"/>
      <c r="C368" s="5" t="n"/>
      <c r="D368" s="5" t="n"/>
      <c r="E368" s="5" t="n"/>
      <c r="F368" s="17" t="n"/>
      <c r="G368" s="5" t="n"/>
      <c r="H368" s="9">
        <f>IF(OR(F368="",G368=""),"",IFERROR(ROUND(F368*VLOOKUP(G368,MWST_Tabelle,2,FALSE)/(100+VLOOKUP(G368,MWST_Tabelle,2,FALSE)),2),""))</f>
        <v/>
      </c>
      <c r="I368" s="5" t="n"/>
    </row>
    <row r="369">
      <c r="A369" s="16" t="n"/>
      <c r="B369" s="5" t="n"/>
      <c r="C369" s="5" t="n"/>
      <c r="D369" s="5" t="n"/>
      <c r="E369" s="5" t="n"/>
      <c r="F369" s="17" t="n"/>
      <c r="G369" s="5" t="n"/>
      <c r="H369" s="9">
        <f>IF(OR(F369="",G369=""),"",IFERROR(ROUND(F369*VLOOKUP(G369,MWST_Tabelle,2,FALSE)/(100+VLOOKUP(G369,MWST_Tabelle,2,FALSE)),2),""))</f>
        <v/>
      </c>
      <c r="I369" s="5" t="n"/>
    </row>
    <row r="370">
      <c r="A370" s="16" t="n"/>
      <c r="B370" s="5" t="n"/>
      <c r="C370" s="5" t="n"/>
      <c r="D370" s="5" t="n"/>
      <c r="E370" s="5" t="n"/>
      <c r="F370" s="17" t="n"/>
      <c r="G370" s="5" t="n"/>
      <c r="H370" s="9">
        <f>IF(OR(F370="",G370=""),"",IFERROR(ROUND(F370*VLOOKUP(G370,MWST_Tabelle,2,FALSE)/(100+VLOOKUP(G370,MWST_Tabelle,2,FALSE)),2),""))</f>
        <v/>
      </c>
      <c r="I370" s="5" t="n"/>
    </row>
    <row r="371">
      <c r="A371" s="16" t="n"/>
      <c r="B371" s="5" t="n"/>
      <c r="C371" s="5" t="n"/>
      <c r="D371" s="5" t="n"/>
      <c r="E371" s="5" t="n"/>
      <c r="F371" s="17" t="n"/>
      <c r="G371" s="5" t="n"/>
      <c r="H371" s="9">
        <f>IF(OR(F371="",G371=""),"",IFERROR(ROUND(F371*VLOOKUP(G371,MWST_Tabelle,2,FALSE)/(100+VLOOKUP(G371,MWST_Tabelle,2,FALSE)),2),""))</f>
        <v/>
      </c>
      <c r="I371" s="5" t="n"/>
    </row>
    <row r="372">
      <c r="A372" s="16" t="n"/>
      <c r="B372" s="5" t="n"/>
      <c r="C372" s="5" t="n"/>
      <c r="D372" s="5" t="n"/>
      <c r="E372" s="5" t="n"/>
      <c r="F372" s="17" t="n"/>
      <c r="G372" s="5" t="n"/>
      <c r="H372" s="9">
        <f>IF(OR(F372="",G372=""),"",IFERROR(ROUND(F372*VLOOKUP(G372,MWST_Tabelle,2,FALSE)/(100+VLOOKUP(G372,MWST_Tabelle,2,FALSE)),2),""))</f>
        <v/>
      </c>
      <c r="I372" s="5" t="n"/>
    </row>
    <row r="373">
      <c r="A373" s="16" t="n"/>
      <c r="B373" s="5" t="n"/>
      <c r="C373" s="5" t="n"/>
      <c r="D373" s="5" t="n"/>
      <c r="E373" s="5" t="n"/>
      <c r="F373" s="17" t="n"/>
      <c r="G373" s="5" t="n"/>
      <c r="H373" s="9">
        <f>IF(OR(F373="",G373=""),"",IFERROR(ROUND(F373*VLOOKUP(G373,MWST_Tabelle,2,FALSE)/(100+VLOOKUP(G373,MWST_Tabelle,2,FALSE)),2),""))</f>
        <v/>
      </c>
      <c r="I373" s="5" t="n"/>
    </row>
    <row r="374">
      <c r="A374" s="16" t="n"/>
      <c r="B374" s="5" t="n"/>
      <c r="C374" s="5" t="n"/>
      <c r="D374" s="5" t="n"/>
      <c r="E374" s="5" t="n"/>
      <c r="F374" s="17" t="n"/>
      <c r="G374" s="5" t="n"/>
      <c r="H374" s="9">
        <f>IF(OR(F374="",G374=""),"",IFERROR(ROUND(F374*VLOOKUP(G374,MWST_Tabelle,2,FALSE)/(100+VLOOKUP(G374,MWST_Tabelle,2,FALSE)),2),""))</f>
        <v/>
      </c>
      <c r="I374" s="5" t="n"/>
    </row>
    <row r="375">
      <c r="A375" s="16" t="n"/>
      <c r="B375" s="5" t="n"/>
      <c r="C375" s="5" t="n"/>
      <c r="D375" s="5" t="n"/>
      <c r="E375" s="5" t="n"/>
      <c r="F375" s="17" t="n"/>
      <c r="G375" s="5" t="n"/>
      <c r="H375" s="9">
        <f>IF(OR(F375="",G375=""),"",IFERROR(ROUND(F375*VLOOKUP(G375,MWST_Tabelle,2,FALSE)/(100+VLOOKUP(G375,MWST_Tabelle,2,FALSE)),2),""))</f>
        <v/>
      </c>
      <c r="I375" s="5" t="n"/>
    </row>
    <row r="376">
      <c r="A376" s="16" t="n"/>
      <c r="B376" s="5" t="n"/>
      <c r="C376" s="5" t="n"/>
      <c r="D376" s="5" t="n"/>
      <c r="E376" s="5" t="n"/>
      <c r="F376" s="17" t="n"/>
      <c r="G376" s="5" t="n"/>
      <c r="H376" s="9">
        <f>IF(OR(F376="",G376=""),"",IFERROR(ROUND(F376*VLOOKUP(G376,MWST_Tabelle,2,FALSE)/(100+VLOOKUP(G376,MWST_Tabelle,2,FALSE)),2),""))</f>
        <v/>
      </c>
      <c r="I376" s="5" t="n"/>
    </row>
    <row r="377">
      <c r="A377" s="16" t="n"/>
      <c r="B377" s="5" t="n"/>
      <c r="C377" s="5" t="n"/>
      <c r="D377" s="5" t="n"/>
      <c r="E377" s="5" t="n"/>
      <c r="F377" s="17" t="n"/>
      <c r="G377" s="5" t="n"/>
      <c r="H377" s="9">
        <f>IF(OR(F377="",G377=""),"",IFERROR(ROUND(F377*VLOOKUP(G377,MWST_Tabelle,2,FALSE)/(100+VLOOKUP(G377,MWST_Tabelle,2,FALSE)),2),""))</f>
        <v/>
      </c>
      <c r="I377" s="5" t="n"/>
    </row>
    <row r="378">
      <c r="A378" s="16" t="n"/>
      <c r="B378" s="5" t="n"/>
      <c r="C378" s="5" t="n"/>
      <c r="D378" s="5" t="n"/>
      <c r="E378" s="5" t="n"/>
      <c r="F378" s="17" t="n"/>
      <c r="G378" s="5" t="n"/>
      <c r="H378" s="9">
        <f>IF(OR(F378="",G378=""),"",IFERROR(ROUND(F378*VLOOKUP(G378,MWST_Tabelle,2,FALSE)/(100+VLOOKUP(G378,MWST_Tabelle,2,FALSE)),2),""))</f>
        <v/>
      </c>
      <c r="I378" s="5" t="n"/>
    </row>
    <row r="379">
      <c r="A379" s="16" t="n"/>
      <c r="B379" s="5" t="n"/>
      <c r="C379" s="5" t="n"/>
      <c r="D379" s="5" t="n"/>
      <c r="E379" s="5" t="n"/>
      <c r="F379" s="17" t="n"/>
      <c r="G379" s="5" t="n"/>
      <c r="H379" s="9">
        <f>IF(OR(F379="",G379=""),"",IFERROR(ROUND(F379*VLOOKUP(G379,MWST_Tabelle,2,FALSE)/(100+VLOOKUP(G379,MWST_Tabelle,2,FALSE)),2),""))</f>
        <v/>
      </c>
      <c r="I379" s="5" t="n"/>
    </row>
    <row r="380">
      <c r="A380" s="16" t="n"/>
      <c r="B380" s="5" t="n"/>
      <c r="C380" s="5" t="n"/>
      <c r="D380" s="5" t="n"/>
      <c r="E380" s="5" t="n"/>
      <c r="F380" s="17" t="n"/>
      <c r="G380" s="5" t="n"/>
      <c r="H380" s="9">
        <f>IF(OR(F380="",G380=""),"",IFERROR(ROUND(F380*VLOOKUP(G380,MWST_Tabelle,2,FALSE)/(100+VLOOKUP(G380,MWST_Tabelle,2,FALSE)),2),""))</f>
        <v/>
      </c>
      <c r="I380" s="5" t="n"/>
    </row>
    <row r="381">
      <c r="A381" s="16" t="n"/>
      <c r="B381" s="5" t="n"/>
      <c r="C381" s="5" t="n"/>
      <c r="D381" s="5" t="n"/>
      <c r="E381" s="5" t="n"/>
      <c r="F381" s="17" t="n"/>
      <c r="G381" s="5" t="n"/>
      <c r="H381" s="9">
        <f>IF(OR(F381="",G381=""),"",IFERROR(ROUND(F381*VLOOKUP(G381,MWST_Tabelle,2,FALSE)/(100+VLOOKUP(G381,MWST_Tabelle,2,FALSE)),2),""))</f>
        <v/>
      </c>
      <c r="I381" s="5" t="n"/>
    </row>
    <row r="382">
      <c r="A382" s="16" t="n"/>
      <c r="B382" s="5" t="n"/>
      <c r="C382" s="5" t="n"/>
      <c r="D382" s="5" t="n"/>
      <c r="E382" s="5" t="n"/>
      <c r="F382" s="17" t="n"/>
      <c r="G382" s="5" t="n"/>
      <c r="H382" s="9">
        <f>IF(OR(F382="",G382=""),"",IFERROR(ROUND(F382*VLOOKUP(G382,MWST_Tabelle,2,FALSE)/(100+VLOOKUP(G382,MWST_Tabelle,2,FALSE)),2),""))</f>
        <v/>
      </c>
      <c r="I382" s="5" t="n"/>
    </row>
    <row r="383">
      <c r="A383" s="16" t="n"/>
      <c r="B383" s="5" t="n"/>
      <c r="C383" s="5" t="n"/>
      <c r="D383" s="5" t="n"/>
      <c r="E383" s="5" t="n"/>
      <c r="F383" s="17" t="n"/>
      <c r="G383" s="5" t="n"/>
      <c r="H383" s="9">
        <f>IF(OR(F383="",G383=""),"",IFERROR(ROUND(F383*VLOOKUP(G383,MWST_Tabelle,2,FALSE)/(100+VLOOKUP(G383,MWST_Tabelle,2,FALSE)),2),""))</f>
        <v/>
      </c>
      <c r="I383" s="5" t="n"/>
    </row>
    <row r="384">
      <c r="A384" s="16" t="n"/>
      <c r="B384" s="5" t="n"/>
      <c r="C384" s="5" t="n"/>
      <c r="D384" s="5" t="n"/>
      <c r="E384" s="5" t="n"/>
      <c r="F384" s="17" t="n"/>
      <c r="G384" s="5" t="n"/>
      <c r="H384" s="9">
        <f>IF(OR(F384="",G384=""),"",IFERROR(ROUND(F384*VLOOKUP(G384,MWST_Tabelle,2,FALSE)/(100+VLOOKUP(G384,MWST_Tabelle,2,FALSE)),2),""))</f>
        <v/>
      </c>
      <c r="I384" s="5" t="n"/>
    </row>
    <row r="385">
      <c r="A385" s="16" t="n"/>
      <c r="B385" s="5" t="n"/>
      <c r="C385" s="5" t="n"/>
      <c r="D385" s="5" t="n"/>
      <c r="E385" s="5" t="n"/>
      <c r="F385" s="17" t="n"/>
      <c r="G385" s="5" t="n"/>
      <c r="H385" s="9">
        <f>IF(OR(F385="",G385=""),"",IFERROR(ROUND(F385*VLOOKUP(G385,MWST_Tabelle,2,FALSE)/(100+VLOOKUP(G385,MWST_Tabelle,2,FALSE)),2),""))</f>
        <v/>
      </c>
      <c r="I385" s="5" t="n"/>
    </row>
    <row r="386">
      <c r="A386" s="16" t="n"/>
      <c r="B386" s="5" t="n"/>
      <c r="C386" s="5" t="n"/>
      <c r="D386" s="5" t="n"/>
      <c r="E386" s="5" t="n"/>
      <c r="F386" s="17" t="n"/>
      <c r="G386" s="5" t="n"/>
      <c r="H386" s="9">
        <f>IF(OR(F386="",G386=""),"",IFERROR(ROUND(F386*VLOOKUP(G386,MWST_Tabelle,2,FALSE)/(100+VLOOKUP(G386,MWST_Tabelle,2,FALSE)),2),""))</f>
        <v/>
      </c>
      <c r="I386" s="5" t="n"/>
    </row>
    <row r="387">
      <c r="A387" s="16" t="n"/>
      <c r="B387" s="5" t="n"/>
      <c r="C387" s="5" t="n"/>
      <c r="D387" s="5" t="n"/>
      <c r="E387" s="5" t="n"/>
      <c r="F387" s="17" t="n"/>
      <c r="G387" s="5" t="n"/>
      <c r="H387" s="9">
        <f>IF(OR(F387="",G387=""),"",IFERROR(ROUND(F387*VLOOKUP(G387,MWST_Tabelle,2,FALSE)/(100+VLOOKUP(G387,MWST_Tabelle,2,FALSE)),2),""))</f>
        <v/>
      </c>
      <c r="I387" s="5" t="n"/>
    </row>
    <row r="388">
      <c r="A388" s="16" t="n"/>
      <c r="B388" s="5" t="n"/>
      <c r="C388" s="5" t="n"/>
      <c r="D388" s="5" t="n"/>
      <c r="E388" s="5" t="n"/>
      <c r="F388" s="17" t="n"/>
      <c r="G388" s="5" t="n"/>
      <c r="H388" s="9">
        <f>IF(OR(F388="",G388=""),"",IFERROR(ROUND(F388*VLOOKUP(G388,MWST_Tabelle,2,FALSE)/(100+VLOOKUP(G388,MWST_Tabelle,2,FALSE)),2),""))</f>
        <v/>
      </c>
      <c r="I388" s="5" t="n"/>
    </row>
    <row r="389">
      <c r="A389" s="16" t="n"/>
      <c r="B389" s="5" t="n"/>
      <c r="C389" s="5" t="n"/>
      <c r="D389" s="5" t="n"/>
      <c r="E389" s="5" t="n"/>
      <c r="F389" s="17" t="n"/>
      <c r="G389" s="5" t="n"/>
      <c r="H389" s="9">
        <f>IF(OR(F389="",G389=""),"",IFERROR(ROUND(F389*VLOOKUP(G389,MWST_Tabelle,2,FALSE)/(100+VLOOKUP(G389,MWST_Tabelle,2,FALSE)),2),""))</f>
        <v/>
      </c>
      <c r="I389" s="5" t="n"/>
    </row>
    <row r="390">
      <c r="A390" s="16" t="n"/>
      <c r="B390" s="5" t="n"/>
      <c r="C390" s="5" t="n"/>
      <c r="D390" s="5" t="n"/>
      <c r="E390" s="5" t="n"/>
      <c r="F390" s="17" t="n"/>
      <c r="G390" s="5" t="n"/>
      <c r="H390" s="9">
        <f>IF(OR(F390="",G390=""),"",IFERROR(ROUND(F390*VLOOKUP(G390,MWST_Tabelle,2,FALSE)/(100+VLOOKUP(G390,MWST_Tabelle,2,FALSE)),2),""))</f>
        <v/>
      </c>
      <c r="I390" s="5" t="n"/>
    </row>
    <row r="391">
      <c r="A391" s="16" t="n"/>
      <c r="B391" s="5" t="n"/>
      <c r="C391" s="5" t="n"/>
      <c r="D391" s="5" t="n"/>
      <c r="E391" s="5" t="n"/>
      <c r="F391" s="17" t="n"/>
      <c r="G391" s="5" t="n"/>
      <c r="H391" s="9">
        <f>IF(OR(F391="",G391=""),"",IFERROR(ROUND(F391*VLOOKUP(G391,MWST_Tabelle,2,FALSE)/(100+VLOOKUP(G391,MWST_Tabelle,2,FALSE)),2),""))</f>
        <v/>
      </c>
      <c r="I391" s="5" t="n"/>
    </row>
    <row r="392">
      <c r="A392" s="16" t="n"/>
      <c r="B392" s="5" t="n"/>
      <c r="C392" s="5" t="n"/>
      <c r="D392" s="5" t="n"/>
      <c r="E392" s="5" t="n"/>
      <c r="F392" s="17" t="n"/>
      <c r="G392" s="5" t="n"/>
      <c r="H392" s="9">
        <f>IF(OR(F392="",G392=""),"",IFERROR(ROUND(F392*VLOOKUP(G392,MWST_Tabelle,2,FALSE)/(100+VLOOKUP(G392,MWST_Tabelle,2,FALSE)),2),""))</f>
        <v/>
      </c>
      <c r="I392" s="5" t="n"/>
    </row>
    <row r="393">
      <c r="A393" s="16" t="n"/>
      <c r="B393" s="5" t="n"/>
      <c r="C393" s="5" t="n"/>
      <c r="D393" s="5" t="n"/>
      <c r="E393" s="5" t="n"/>
      <c r="F393" s="17" t="n"/>
      <c r="G393" s="5" t="n"/>
      <c r="H393" s="9">
        <f>IF(OR(F393="",G393=""),"",IFERROR(ROUND(F393*VLOOKUP(G393,MWST_Tabelle,2,FALSE)/(100+VLOOKUP(G393,MWST_Tabelle,2,FALSE)),2),""))</f>
        <v/>
      </c>
      <c r="I393" s="5" t="n"/>
    </row>
    <row r="394">
      <c r="A394" s="16" t="n"/>
      <c r="B394" s="5" t="n"/>
      <c r="C394" s="5" t="n"/>
      <c r="D394" s="5" t="n"/>
      <c r="E394" s="5" t="n"/>
      <c r="F394" s="17" t="n"/>
      <c r="G394" s="5" t="n"/>
      <c r="H394" s="9">
        <f>IF(OR(F394="",G394=""),"",IFERROR(ROUND(F394*VLOOKUP(G394,MWST_Tabelle,2,FALSE)/(100+VLOOKUP(G394,MWST_Tabelle,2,FALSE)),2),""))</f>
        <v/>
      </c>
      <c r="I394" s="5" t="n"/>
    </row>
    <row r="395">
      <c r="A395" s="16" t="n"/>
      <c r="B395" s="5" t="n"/>
      <c r="C395" s="5" t="n"/>
      <c r="D395" s="5" t="n"/>
      <c r="E395" s="5" t="n"/>
      <c r="F395" s="17" t="n"/>
      <c r="G395" s="5" t="n"/>
      <c r="H395" s="9">
        <f>IF(OR(F395="",G395=""),"",IFERROR(ROUND(F395*VLOOKUP(G395,MWST_Tabelle,2,FALSE)/(100+VLOOKUP(G395,MWST_Tabelle,2,FALSE)),2),""))</f>
        <v/>
      </c>
      <c r="I395" s="5" t="n"/>
    </row>
    <row r="396">
      <c r="A396" s="16" t="n"/>
      <c r="B396" s="5" t="n"/>
      <c r="C396" s="5" t="n"/>
      <c r="D396" s="5" t="n"/>
      <c r="E396" s="5" t="n"/>
      <c r="F396" s="17" t="n"/>
      <c r="G396" s="5" t="n"/>
      <c r="H396" s="9">
        <f>IF(OR(F396="",G396=""),"",IFERROR(ROUND(F396*VLOOKUP(G396,MWST_Tabelle,2,FALSE)/(100+VLOOKUP(G396,MWST_Tabelle,2,FALSE)),2),""))</f>
        <v/>
      </c>
      <c r="I396" s="5" t="n"/>
    </row>
    <row r="397">
      <c r="A397" s="16" t="n"/>
      <c r="B397" s="5" t="n"/>
      <c r="C397" s="5" t="n"/>
      <c r="D397" s="5" t="n"/>
      <c r="E397" s="5" t="n"/>
      <c r="F397" s="17" t="n"/>
      <c r="G397" s="5" t="n"/>
      <c r="H397" s="9">
        <f>IF(OR(F397="",G397=""),"",IFERROR(ROUND(F397*VLOOKUP(G397,MWST_Tabelle,2,FALSE)/(100+VLOOKUP(G397,MWST_Tabelle,2,FALSE)),2),""))</f>
        <v/>
      </c>
      <c r="I397" s="5" t="n"/>
    </row>
    <row r="398">
      <c r="A398" s="16" t="n"/>
      <c r="B398" s="5" t="n"/>
      <c r="C398" s="5" t="n"/>
      <c r="D398" s="5" t="n"/>
      <c r="E398" s="5" t="n"/>
      <c r="F398" s="17" t="n"/>
      <c r="G398" s="5" t="n"/>
      <c r="H398" s="9">
        <f>IF(OR(F398="",G398=""),"",IFERROR(ROUND(F398*VLOOKUP(G398,MWST_Tabelle,2,FALSE)/(100+VLOOKUP(G398,MWST_Tabelle,2,FALSE)),2),""))</f>
        <v/>
      </c>
      <c r="I398" s="5" t="n"/>
    </row>
    <row r="399">
      <c r="A399" s="16" t="n"/>
      <c r="B399" s="5" t="n"/>
      <c r="C399" s="5" t="n"/>
      <c r="D399" s="5" t="n"/>
      <c r="E399" s="5" t="n"/>
      <c r="F399" s="17" t="n"/>
      <c r="G399" s="5" t="n"/>
      <c r="H399" s="9">
        <f>IF(OR(F399="",G399=""),"",IFERROR(ROUND(F399*VLOOKUP(G399,MWST_Tabelle,2,FALSE)/(100+VLOOKUP(G399,MWST_Tabelle,2,FALSE)),2),""))</f>
        <v/>
      </c>
      <c r="I399" s="5" t="n"/>
    </row>
    <row r="400">
      <c r="A400" s="16" t="n"/>
      <c r="B400" s="5" t="n"/>
      <c r="C400" s="5" t="n"/>
      <c r="D400" s="5" t="n"/>
      <c r="E400" s="5" t="n"/>
      <c r="F400" s="17" t="n"/>
      <c r="G400" s="5" t="n"/>
      <c r="H400" s="9">
        <f>IF(OR(F400="",G400=""),"",IFERROR(ROUND(F400*VLOOKUP(G400,MWST_Tabelle,2,FALSE)/(100+VLOOKUP(G400,MWST_Tabelle,2,FALSE)),2),""))</f>
        <v/>
      </c>
      <c r="I400" s="5" t="n"/>
    </row>
    <row r="401">
      <c r="A401" s="16" t="n"/>
      <c r="B401" s="5" t="n"/>
      <c r="C401" s="5" t="n"/>
      <c r="D401" s="5" t="n"/>
      <c r="E401" s="5" t="n"/>
      <c r="F401" s="17" t="n"/>
      <c r="G401" s="5" t="n"/>
      <c r="H401" s="9">
        <f>IF(OR(F401="",G401=""),"",IFERROR(ROUND(F401*VLOOKUP(G401,MWST_Tabelle,2,FALSE)/(100+VLOOKUP(G401,MWST_Tabelle,2,FALSE)),2),""))</f>
        <v/>
      </c>
      <c r="I401" s="5" t="n"/>
    </row>
    <row r="402">
      <c r="A402" s="16" t="n"/>
      <c r="B402" s="5" t="n"/>
      <c r="C402" s="5" t="n"/>
      <c r="D402" s="5" t="n"/>
      <c r="E402" s="5" t="n"/>
      <c r="F402" s="17" t="n"/>
      <c r="G402" s="5" t="n"/>
      <c r="H402" s="9">
        <f>IF(OR(F402="",G402=""),"",IFERROR(ROUND(F402*VLOOKUP(G402,MWST_Tabelle,2,FALSE)/(100+VLOOKUP(G402,MWST_Tabelle,2,FALSE)),2),""))</f>
        <v/>
      </c>
      <c r="I402" s="5" t="n"/>
    </row>
    <row r="403">
      <c r="A403" s="16" t="n"/>
      <c r="B403" s="5" t="n"/>
      <c r="C403" s="5" t="n"/>
      <c r="D403" s="5" t="n"/>
      <c r="E403" s="5" t="n"/>
      <c r="F403" s="17" t="n"/>
      <c r="G403" s="5" t="n"/>
      <c r="H403" s="9">
        <f>IF(OR(F403="",G403=""),"",IFERROR(ROUND(F403*VLOOKUP(G403,MWST_Tabelle,2,FALSE)/(100+VLOOKUP(G403,MWST_Tabelle,2,FALSE)),2),""))</f>
        <v/>
      </c>
      <c r="I403" s="5" t="n"/>
    </row>
    <row r="404">
      <c r="A404" s="16" t="n"/>
      <c r="B404" s="5" t="n"/>
      <c r="C404" s="5" t="n"/>
      <c r="D404" s="5" t="n"/>
      <c r="E404" s="5" t="n"/>
      <c r="F404" s="17" t="n"/>
      <c r="G404" s="5" t="n"/>
      <c r="H404" s="9">
        <f>IF(OR(F404="",G404=""),"",IFERROR(ROUND(F404*VLOOKUP(G404,MWST_Tabelle,2,FALSE)/(100+VLOOKUP(G404,MWST_Tabelle,2,FALSE)),2),""))</f>
        <v/>
      </c>
      <c r="I404" s="5" t="n"/>
    </row>
    <row r="405">
      <c r="A405" s="16" t="n"/>
      <c r="B405" s="5" t="n"/>
      <c r="C405" s="5" t="n"/>
      <c r="D405" s="5" t="n"/>
      <c r="E405" s="5" t="n"/>
      <c r="F405" s="17" t="n"/>
      <c r="G405" s="5" t="n"/>
      <c r="H405" s="9">
        <f>IF(OR(F405="",G405=""),"",IFERROR(ROUND(F405*VLOOKUP(G405,MWST_Tabelle,2,FALSE)/(100+VLOOKUP(G405,MWST_Tabelle,2,FALSE)),2),""))</f>
        <v/>
      </c>
      <c r="I405" s="5" t="n"/>
    </row>
  </sheetData>
  <dataValidations count="3">
    <dataValidation sqref="D6:D405" showDropDown="0" showInputMessage="0" showErrorMessage="0" allowBlank="1" errorTitle="Art der Ausgabe" error="Bitte einen Wert aus der Liste wählen." promptTitle="Art der Ausgabe" prompt="Auswählen – Anschaffungen separat" type="list">
      <formula1>=Ausgaben_Arten</formula1>
    </dataValidation>
    <dataValidation sqref="G6:G405" showDropDown="0" showInputMessage="0" showErrorMessage="1" allowBlank="1" errorTitle="MWST-Satz" error="Bitte einen Wert aus der Liste wählen." promptTitle="MWST-Satz" prompt="Nur bei MWST-Pflicht ausfüllen" type="list">
      <formula1>=MWST_Liste</formula1>
    </dataValidation>
    <dataValidation sqref="I6:I405" showDropDown="0" showInputMessage="0" showErrorMessage="1" allowBlank="1" errorTitle="Bezahlt mit" error="Bitte einen Wert aus der Liste wählen." promptTitle="Bezahlt mit" prompt="bar, Bank oder privat" type="list">
      <formula1>"bar,Bank,privat"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&amp;C&amp;8 &amp;K94A3B8Vorlage: erplight.ch/milchbuechlein-rechnung-schweiz – Seite &amp;P von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3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30" customWidth="1" min="3" max="3"/>
    <col width="20" customWidth="1" min="4" max="4"/>
    <col width="13" customWidth="1" min="5" max="5"/>
    <col width="13" customWidth="1" min="6" max="6"/>
    <col width="13" customWidth="1" min="7" max="7"/>
    <col width="3" customWidth="1" min="8" max="8"/>
    <col width="34" customWidth="1" min="9" max="9"/>
    <col width="12" customWidth="1" min="10" max="10"/>
    <col width="14" customWidth="1" min="11" max="11"/>
    <col width="12" customWidth="1" min="12" max="12"/>
  </cols>
  <sheetData>
    <row r="1" ht="28" customHeight="1">
      <c r="A1" s="1">
        <f>"Kassenbuch "&amp;Jahr</f>
        <v/>
      </c>
    </row>
    <row r="2">
      <c r="A2" s="2" t="inlineStr">
        <is>
          <t>Jede Barbewegung in zeitlicher Reihenfolge – auch Bargeld von der Bank holen oder zur Bank bringen. Der Bestand darf nie unter null fallen.</t>
        </is>
      </c>
    </row>
    <row r="3">
      <c r="F3" s="14" t="inlineStr">
        <is>
          <t>Anfangsbestand 1.1.</t>
        </is>
      </c>
      <c r="G3" s="17" t="n"/>
    </row>
    <row r="5" ht="26" customHeight="1">
      <c r="A5" s="10" t="inlineStr">
        <is>
          <t>Datum</t>
        </is>
      </c>
      <c r="B5" s="10" t="inlineStr">
        <is>
          <t>Beleg-Nr.</t>
        </is>
      </c>
      <c r="C5" s="10" t="inlineStr">
        <is>
          <t>Text</t>
        </is>
      </c>
      <c r="D5" s="10" t="inlineStr">
        <is>
          <t>Art</t>
        </is>
      </c>
      <c r="E5" s="11" t="inlineStr">
        <is>
          <t>Einnahme CHF</t>
        </is>
      </c>
      <c r="F5" s="11" t="inlineStr">
        <is>
          <t>Ausgabe CHF</t>
        </is>
      </c>
      <c r="G5" s="11" t="inlineStr">
        <is>
          <t>Bestand CHF</t>
        </is>
      </c>
      <c r="I5" s="3" t="inlineStr">
        <is>
          <t>Zählprotokoll (Kassensturz)</t>
        </is>
      </c>
    </row>
    <row r="6">
      <c r="A6" s="16" t="n"/>
      <c r="B6" s="5" t="n"/>
      <c r="C6" s="5" t="n"/>
      <c r="D6" s="5" t="n"/>
      <c r="E6" s="17" t="n"/>
      <c r="F6" s="17" t="n"/>
      <c r="G6" s="9">
        <f>IF(AND(E6="",F6=""),"",N($G$3)+SUM($E$6:E6)-SUM($F$6:F6))</f>
        <v/>
      </c>
      <c r="I6" s="4" t="inlineStr">
        <is>
          <t>Stichtag</t>
        </is>
      </c>
      <c r="J6" s="16">
        <f>DATE(Jahr,12,31)</f>
        <v/>
      </c>
      <c r="K6" s="6" t="n"/>
      <c r="L6" s="2" t="inlineStr">
        <is>
          <t>überschreibbar</t>
        </is>
      </c>
    </row>
    <row r="7">
      <c r="A7" s="16" t="n"/>
      <c r="B7" s="5" t="n"/>
      <c r="C7" s="5" t="n"/>
      <c r="D7" s="5" t="n"/>
      <c r="E7" s="17" t="n"/>
      <c r="F7" s="17" t="n"/>
      <c r="G7" s="9">
        <f>IF(AND(E7="",F7=""),"",N($G$3)+SUM($E$6:E7)-SUM($F$6:F7))</f>
        <v/>
      </c>
    </row>
    <row r="8">
      <c r="A8" s="16" t="n"/>
      <c r="B8" s="5" t="n"/>
      <c r="C8" s="5" t="n"/>
      <c r="D8" s="5" t="n"/>
      <c r="E8" s="17" t="n"/>
      <c r="F8" s="17" t="n"/>
      <c r="G8" s="9">
        <f>IF(AND(E8="",F8=""),"",N($G$3)+SUM($E$6:E8)-SUM($F$6:F8))</f>
        <v/>
      </c>
      <c r="I8" s="10" t="inlineStr">
        <is>
          <t>Note / Münze CHF</t>
        </is>
      </c>
      <c r="J8" s="11" t="inlineStr">
        <is>
          <t>Anzahl</t>
        </is>
      </c>
      <c r="K8" s="11" t="inlineStr">
        <is>
          <t>Betrag CHF</t>
        </is>
      </c>
    </row>
    <row r="9">
      <c r="A9" s="16" t="n"/>
      <c r="B9" s="5" t="n"/>
      <c r="C9" s="5" t="n"/>
      <c r="D9" s="5" t="n"/>
      <c r="E9" s="17" t="n"/>
      <c r="F9" s="17" t="n"/>
      <c r="G9" s="9">
        <f>IF(AND(E9="",F9=""),"",N($G$3)+SUM($E$6:E9)-SUM($F$6:F9))</f>
        <v/>
      </c>
      <c r="I9" s="18" t="n">
        <v>1000</v>
      </c>
      <c r="J9" s="7" t="n"/>
      <c r="K9" s="9">
        <f>IF(J9="","",I9*J9)</f>
        <v/>
      </c>
    </row>
    <row r="10">
      <c r="A10" s="16" t="n"/>
      <c r="B10" s="5" t="n"/>
      <c r="C10" s="5" t="n"/>
      <c r="D10" s="5" t="n"/>
      <c r="E10" s="17" t="n"/>
      <c r="F10" s="17" t="n"/>
      <c r="G10" s="9">
        <f>IF(AND(E10="",F10=""),"",N($G$3)+SUM($E$6:E10)-SUM($F$6:F10))</f>
        <v/>
      </c>
      <c r="I10" s="18" t="n">
        <v>200</v>
      </c>
      <c r="J10" s="7" t="n"/>
      <c r="K10" s="9">
        <f>IF(J10="","",I10*J10)</f>
        <v/>
      </c>
    </row>
    <row r="11">
      <c r="A11" s="16" t="n"/>
      <c r="B11" s="5" t="n"/>
      <c r="C11" s="5" t="n"/>
      <c r="D11" s="5" t="n"/>
      <c r="E11" s="17" t="n"/>
      <c r="F11" s="17" t="n"/>
      <c r="G11" s="9">
        <f>IF(AND(E11="",F11=""),"",N($G$3)+SUM($E$6:E11)-SUM($F$6:F11))</f>
        <v/>
      </c>
      <c r="I11" s="18" t="n">
        <v>100</v>
      </c>
      <c r="J11" s="7" t="n"/>
      <c r="K11" s="9">
        <f>IF(J11="","",I11*J11)</f>
        <v/>
      </c>
    </row>
    <row r="12">
      <c r="A12" s="16" t="n"/>
      <c r="B12" s="5" t="n"/>
      <c r="C12" s="5" t="n"/>
      <c r="D12" s="5" t="n"/>
      <c r="E12" s="17" t="n"/>
      <c r="F12" s="17" t="n"/>
      <c r="G12" s="9">
        <f>IF(AND(E12="",F12=""),"",N($G$3)+SUM($E$6:E12)-SUM($F$6:F12))</f>
        <v/>
      </c>
      <c r="I12" s="18" t="n">
        <v>50</v>
      </c>
      <c r="J12" s="7" t="n"/>
      <c r="K12" s="9">
        <f>IF(J12="","",I12*J12)</f>
        <v/>
      </c>
    </row>
    <row r="13">
      <c r="A13" s="16" t="n"/>
      <c r="B13" s="5" t="n"/>
      <c r="C13" s="5" t="n"/>
      <c r="D13" s="5" t="n"/>
      <c r="E13" s="17" t="n"/>
      <c r="F13" s="17" t="n"/>
      <c r="G13" s="9">
        <f>IF(AND(E13="",F13=""),"",N($G$3)+SUM($E$6:E13)-SUM($F$6:F13))</f>
        <v/>
      </c>
      <c r="I13" s="18" t="n">
        <v>20</v>
      </c>
      <c r="J13" s="7" t="n"/>
      <c r="K13" s="9">
        <f>IF(J13="","",I13*J13)</f>
        <v/>
      </c>
    </row>
    <row r="14">
      <c r="A14" s="16" t="n"/>
      <c r="B14" s="5" t="n"/>
      <c r="C14" s="5" t="n"/>
      <c r="D14" s="5" t="n"/>
      <c r="E14" s="17" t="n"/>
      <c r="F14" s="17" t="n"/>
      <c r="G14" s="9">
        <f>IF(AND(E14="",F14=""),"",N($G$3)+SUM($E$6:E14)-SUM($F$6:F14))</f>
        <v/>
      </c>
      <c r="I14" s="18" t="n">
        <v>10</v>
      </c>
      <c r="J14" s="7" t="n"/>
      <c r="K14" s="9">
        <f>IF(J14="","",I14*J14)</f>
        <v/>
      </c>
    </row>
    <row r="15">
      <c r="A15" s="16" t="n"/>
      <c r="B15" s="5" t="n"/>
      <c r="C15" s="5" t="n"/>
      <c r="D15" s="5" t="n"/>
      <c r="E15" s="17" t="n"/>
      <c r="F15" s="17" t="n"/>
      <c r="G15" s="9">
        <f>IF(AND(E15="",F15=""),"",N($G$3)+SUM($E$6:E15)-SUM($F$6:F15))</f>
        <v/>
      </c>
      <c r="I15" s="18" t="n">
        <v>5</v>
      </c>
      <c r="J15" s="7" t="n"/>
      <c r="K15" s="9">
        <f>IF(J15="","",I15*J15)</f>
        <v/>
      </c>
    </row>
    <row r="16">
      <c r="A16" s="16" t="n"/>
      <c r="B16" s="5" t="n"/>
      <c r="C16" s="5" t="n"/>
      <c r="D16" s="5" t="n"/>
      <c r="E16" s="17" t="n"/>
      <c r="F16" s="17" t="n"/>
      <c r="G16" s="9">
        <f>IF(AND(E16="",F16=""),"",N($G$3)+SUM($E$6:E16)-SUM($F$6:F16))</f>
        <v/>
      </c>
      <c r="I16" s="18" t="n">
        <v>2</v>
      </c>
      <c r="J16" s="7" t="n"/>
      <c r="K16" s="9">
        <f>IF(J16="","",I16*J16)</f>
        <v/>
      </c>
    </row>
    <row r="17">
      <c r="A17" s="16" t="n"/>
      <c r="B17" s="5" t="n"/>
      <c r="C17" s="5" t="n"/>
      <c r="D17" s="5" t="n"/>
      <c r="E17" s="17" t="n"/>
      <c r="F17" s="17" t="n"/>
      <c r="G17" s="9">
        <f>IF(AND(E17="",F17=""),"",N($G$3)+SUM($E$6:E17)-SUM($F$6:F17))</f>
        <v/>
      </c>
      <c r="I17" s="18" t="n">
        <v>1</v>
      </c>
      <c r="J17" s="7" t="n"/>
      <c r="K17" s="9">
        <f>IF(J17="","",I17*J17)</f>
        <v/>
      </c>
    </row>
    <row r="18">
      <c r="A18" s="16" t="n"/>
      <c r="B18" s="5" t="n"/>
      <c r="C18" s="5" t="n"/>
      <c r="D18" s="5" t="n"/>
      <c r="E18" s="17" t="n"/>
      <c r="F18" s="17" t="n"/>
      <c r="G18" s="9">
        <f>IF(AND(E18="",F18=""),"",N($G$3)+SUM($E$6:E18)-SUM($F$6:F18))</f>
        <v/>
      </c>
      <c r="I18" s="18" t="n">
        <v>0.5</v>
      </c>
      <c r="J18" s="7" t="n"/>
      <c r="K18" s="9">
        <f>IF(J18="","",I18*J18)</f>
        <v/>
      </c>
    </row>
    <row r="19">
      <c r="A19" s="16" t="n"/>
      <c r="B19" s="5" t="n"/>
      <c r="C19" s="5" t="n"/>
      <c r="D19" s="5" t="n"/>
      <c r="E19" s="17" t="n"/>
      <c r="F19" s="17" t="n"/>
      <c r="G19" s="9">
        <f>IF(AND(E19="",F19=""),"",N($G$3)+SUM($E$6:E19)-SUM($F$6:F19))</f>
        <v/>
      </c>
      <c r="I19" s="18" t="n">
        <v>0.2</v>
      </c>
      <c r="J19" s="7" t="n"/>
      <c r="K19" s="9">
        <f>IF(J19="","",I19*J19)</f>
        <v/>
      </c>
    </row>
    <row r="20">
      <c r="A20" s="16" t="n"/>
      <c r="B20" s="5" t="n"/>
      <c r="C20" s="5" t="n"/>
      <c r="D20" s="5" t="n"/>
      <c r="E20" s="17" t="n"/>
      <c r="F20" s="17" t="n"/>
      <c r="G20" s="9">
        <f>IF(AND(E20="",F20=""),"",N($G$3)+SUM($E$6:E20)-SUM($F$6:F20))</f>
        <v/>
      </c>
      <c r="I20" s="18" t="n">
        <v>0.1</v>
      </c>
      <c r="J20" s="7" t="n"/>
      <c r="K20" s="9">
        <f>IF(J20="","",I20*J20)</f>
        <v/>
      </c>
    </row>
    <row r="21">
      <c r="A21" s="16" t="n"/>
      <c r="B21" s="5" t="n"/>
      <c r="C21" s="5" t="n"/>
      <c r="D21" s="5" t="n"/>
      <c r="E21" s="17" t="n"/>
      <c r="F21" s="17" t="n"/>
      <c r="G21" s="9">
        <f>IF(AND(E21="",F21=""),"",N($G$3)+SUM($E$6:E21)-SUM($F$6:F21))</f>
        <v/>
      </c>
      <c r="I21" s="18" t="n">
        <v>0.05</v>
      </c>
      <c r="J21" s="7" t="n"/>
      <c r="K21" s="9">
        <f>IF(J21="","",I21*J21)</f>
        <v/>
      </c>
    </row>
    <row r="22">
      <c r="A22" s="16" t="n"/>
      <c r="B22" s="5" t="n"/>
      <c r="C22" s="5" t="n"/>
      <c r="D22" s="5" t="n"/>
      <c r="E22" s="17" t="n"/>
      <c r="F22" s="17" t="n"/>
      <c r="G22" s="9">
        <f>IF(AND(E22="",F22=""),"",N($G$3)+SUM($E$6:E22)-SUM($F$6:F22))</f>
        <v/>
      </c>
      <c r="I22" s="3" t="inlineStr">
        <is>
          <t>Total gezählt</t>
        </is>
      </c>
      <c r="K22" s="15">
        <f>SUM(K9:K21)</f>
        <v/>
      </c>
    </row>
    <row r="23">
      <c r="A23" s="16" t="n"/>
      <c r="B23" s="5" t="n"/>
      <c r="C23" s="5" t="n"/>
      <c r="D23" s="5" t="n"/>
      <c r="E23" s="17" t="n"/>
      <c r="F23" s="17" t="n"/>
      <c r="G23" s="9">
        <f>IF(AND(E23="",F23=""),"",N($G$3)+SUM($E$6:E23)-SUM($F$6:F23))</f>
        <v/>
      </c>
      <c r="I23" s="4" t="inlineStr">
        <is>
          <t>Bestand laut Kassenbuch am Stichtag</t>
        </is>
      </c>
      <c r="K23" s="9">
        <f>N($G$3)+SUMIFS($E$6:$E$305,$A$6:$A$305,"&lt;="&amp;$J$6)-SUMIFS($F$6:$F$305,$A$6:$A$305,"&lt;="&amp;$J$6)</f>
        <v/>
      </c>
    </row>
    <row r="24">
      <c r="A24" s="16" t="n"/>
      <c r="B24" s="5" t="n"/>
      <c r="C24" s="5" t="n"/>
      <c r="D24" s="5" t="n"/>
      <c r="E24" s="17" t="n"/>
      <c r="F24" s="17" t="n"/>
      <c r="G24" s="9">
        <f>IF(AND(E24="",F24=""),"",N($G$3)+SUM($E$6:E24)-SUM($F$6:F24))</f>
        <v/>
      </c>
      <c r="I24" s="3" t="inlineStr">
        <is>
          <t>Kassendifferenz (gezählt – Bestand)</t>
        </is>
      </c>
      <c r="K24" s="15">
        <f>IF(COUNT(J9:J21)=0,"",ROUND(K22-K23,2))</f>
        <v/>
      </c>
    </row>
    <row r="25" ht="30" customHeight="1">
      <c r="A25" s="16" t="n"/>
      <c r="B25" s="5" t="n"/>
      <c r="C25" s="5" t="n"/>
      <c r="D25" s="5" t="n"/>
      <c r="E25" s="17" t="n"/>
      <c r="F25" s="17" t="n"/>
      <c r="G25" s="9">
        <f>IF(AND(E25="",F25=""),"",N($G$3)+SUM($E$6:E25)-SUM($F$6:F25))</f>
        <v/>
      </c>
      <c r="I25" s="19">
        <f>IF(K24="","",IF(K24=0,"Stimmt.",IF(K24&lt;0,"Fehlbetrag: als Ausgabe «Kassendifferenz» eintragen – hier und im Blatt Ausgaben (bar).","Überschuss: als Einnahme «Kassendifferenz» eintragen – hier und im Blatt Einnahmen (bar).")))</f>
        <v/>
      </c>
    </row>
    <row r="26">
      <c r="A26" s="16" t="n"/>
      <c r="B26" s="5" t="n"/>
      <c r="C26" s="5" t="n"/>
      <c r="D26" s="5" t="n"/>
      <c r="E26" s="17" t="n"/>
      <c r="F26" s="17" t="n"/>
      <c r="G26" s="9">
        <f>IF(AND(E26="",F26=""),"",N($G$3)+SUM($E$6:E26)-SUM($F$6:F26))</f>
        <v/>
      </c>
    </row>
    <row r="27">
      <c r="A27" s="16" t="n"/>
      <c r="B27" s="5" t="n"/>
      <c r="C27" s="5" t="n"/>
      <c r="D27" s="5" t="n"/>
      <c r="E27" s="17" t="n"/>
      <c r="F27" s="17" t="n"/>
      <c r="G27" s="9">
        <f>IF(AND(E27="",F27=""),"",N($G$3)+SUM($E$6:E27)-SUM($F$6:F27))</f>
        <v/>
      </c>
      <c r="I27" s="20" t="n"/>
      <c r="J27" s="20" t="n"/>
      <c r="K27" s="20" t="n"/>
      <c r="L27" s="20" t="n"/>
    </row>
    <row r="28">
      <c r="A28" s="16" t="n"/>
      <c r="B28" s="5" t="n"/>
      <c r="C28" s="5" t="n"/>
      <c r="D28" s="5" t="n"/>
      <c r="E28" s="17" t="n"/>
      <c r="F28" s="17" t="n"/>
      <c r="G28" s="9">
        <f>IF(AND(E28="",F28=""),"",N($G$3)+SUM($E$6:E28)-SUM($F$6:F28))</f>
        <v/>
      </c>
      <c r="I28" s="21" t="inlineStr">
        <is>
          <t>Gezählt von (Name, Datum, Unterschrift)</t>
        </is>
      </c>
    </row>
    <row r="29">
      <c r="A29" s="16" t="n"/>
      <c r="B29" s="5" t="n"/>
      <c r="C29" s="5" t="n"/>
      <c r="D29" s="5" t="n"/>
      <c r="E29" s="17" t="n"/>
      <c r="F29" s="17" t="n"/>
      <c r="G29" s="9">
        <f>IF(AND(E29="",F29=""),"",N($G$3)+SUM($E$6:E29)-SUM($F$6:F29))</f>
        <v/>
      </c>
    </row>
    <row r="30">
      <c r="A30" s="16" t="n"/>
      <c r="B30" s="5" t="n"/>
      <c r="C30" s="5" t="n"/>
      <c r="D30" s="5" t="n"/>
      <c r="E30" s="17" t="n"/>
      <c r="F30" s="17" t="n"/>
      <c r="G30" s="9">
        <f>IF(AND(E30="",F30=""),"",N($G$3)+SUM($E$6:E30)-SUM($F$6:F30))</f>
        <v/>
      </c>
    </row>
    <row r="31">
      <c r="A31" s="16" t="n"/>
      <c r="B31" s="5" t="n"/>
      <c r="C31" s="5" t="n"/>
      <c r="D31" s="5" t="n"/>
      <c r="E31" s="17" t="n"/>
      <c r="F31" s="17" t="n"/>
      <c r="G31" s="9">
        <f>IF(AND(E31="",F31=""),"",N($G$3)+SUM($E$6:E31)-SUM($F$6:F31))</f>
        <v/>
      </c>
      <c r="I31" s="3" t="inlineStr">
        <is>
          <t>Kontrolle mit Einnahmen, Ausgaben und Privat (sollte überall 0 sein)</t>
        </is>
      </c>
    </row>
    <row r="32">
      <c r="A32" s="16" t="n"/>
      <c r="B32" s="5" t="n"/>
      <c r="C32" s="5" t="n"/>
      <c r="D32" s="5" t="n"/>
      <c r="E32" s="17" t="n"/>
      <c r="F32" s="17" t="n"/>
      <c r="G32" s="9">
        <f>IF(AND(E32="",F32=""),"",N($G$3)+SUM($E$6:E32)-SUM($F$6:F32))</f>
        <v/>
      </c>
      <c r="I32" s="10" t="inlineStr">
        <is>
          <t>Barbewegung</t>
        </is>
      </c>
      <c r="J32" s="11" t="inlineStr">
        <is>
          <t>Kassenbuch</t>
        </is>
      </c>
      <c r="K32" s="11" t="inlineStr">
        <is>
          <t>andere Blätter</t>
        </is>
      </c>
      <c r="L32" s="11" t="inlineStr">
        <is>
          <t>Differenz</t>
        </is>
      </c>
    </row>
    <row r="33">
      <c r="A33" s="16" t="n"/>
      <c r="B33" s="5" t="n"/>
      <c r="C33" s="5" t="n"/>
      <c r="D33" s="5" t="n"/>
      <c r="E33" s="17" t="n"/>
      <c r="F33" s="17" t="n"/>
      <c r="G33" s="9">
        <f>IF(AND(E33="",F33=""),"",N($G$3)+SUM($E$6:E33)-SUM($F$6:F33))</f>
        <v/>
      </c>
      <c r="I33" s="22" t="inlineStr">
        <is>
          <t>Bar-Einnahmen</t>
        </is>
      </c>
      <c r="J33" s="9">
        <f>SUMIFS($E$6:$E$305,$D$6:$D$305,"Einnahme")</f>
        <v/>
      </c>
      <c r="K33" s="9">
        <f>SUMIFS(Einnahmen!$E$6:$E$305,Einnahmen!$H$6:$H$305,"bar")</f>
        <v/>
      </c>
      <c r="L33" s="9">
        <f>ROUND(J33-K33,2)</f>
        <v/>
      </c>
    </row>
    <row r="34">
      <c r="A34" s="16" t="n"/>
      <c r="B34" s="5" t="n"/>
      <c r="C34" s="5" t="n"/>
      <c r="D34" s="5" t="n"/>
      <c r="E34" s="17" t="n"/>
      <c r="F34" s="17" t="n"/>
      <c r="G34" s="9">
        <f>IF(AND(E34="",F34=""),"",N($G$3)+SUM($E$6:E34)-SUM($F$6:F34))</f>
        <v/>
      </c>
      <c r="I34" s="22" t="inlineStr">
        <is>
          <t>Bar-Ausgaben</t>
        </is>
      </c>
      <c r="J34" s="9">
        <f>SUMIFS($F$6:$F$305,$D$6:$D$305,"Ausgabe")</f>
        <v/>
      </c>
      <c r="K34" s="9">
        <f>SUMIFS(Ausgaben!$F$6:$F$405,Ausgaben!$I$6:$I$405,"bar")</f>
        <v/>
      </c>
      <c r="L34" s="9">
        <f>ROUND(J34-K34,2)</f>
        <v/>
      </c>
    </row>
    <row r="35">
      <c r="A35" s="16" t="n"/>
      <c r="B35" s="5" t="n"/>
      <c r="C35" s="5" t="n"/>
      <c r="D35" s="5" t="n"/>
      <c r="E35" s="17" t="n"/>
      <c r="F35" s="17" t="n"/>
      <c r="G35" s="9">
        <f>IF(AND(E35="",F35=""),"",N($G$3)+SUM($E$6:E35)-SUM($F$6:F35))</f>
        <v/>
      </c>
      <c r="I35" s="22" t="inlineStr">
        <is>
          <t>Privateinlagen bar</t>
        </is>
      </c>
      <c r="J35" s="9">
        <f>SUMIFS($E$6:$E$305,$D$6:$D$305,"Privat")</f>
        <v/>
      </c>
      <c r="K35" s="9">
        <f>SUMIFS(Privat!$H$25:$H$124,Privat!$I$25:$I$124,"bar")</f>
        <v/>
      </c>
      <c r="L35" s="9">
        <f>ROUND(J35-K35,2)</f>
        <v/>
      </c>
    </row>
    <row r="36">
      <c r="A36" s="16" t="n"/>
      <c r="B36" s="5" t="n"/>
      <c r="C36" s="5" t="n"/>
      <c r="D36" s="5" t="n"/>
      <c r="E36" s="17" t="n"/>
      <c r="F36" s="17" t="n"/>
      <c r="G36" s="9">
        <f>IF(AND(E36="",F36=""),"",N($G$3)+SUM($E$6:E36)-SUM($F$6:F36))</f>
        <v/>
      </c>
      <c r="I36" s="22" t="inlineStr">
        <is>
          <t>Privatentnahmen bar</t>
        </is>
      </c>
      <c r="J36" s="9">
        <f>SUMIFS($F$6:$F$305,$D$6:$D$305,"Privat")</f>
        <v/>
      </c>
      <c r="K36" s="9">
        <f>SUMIFS(Privat!$C$25:$C$124,Privat!$D$25:$D$124,"bar")</f>
        <v/>
      </c>
      <c r="L36" s="9">
        <f>ROUND(J36-K36,2)</f>
        <v/>
      </c>
    </row>
    <row r="37">
      <c r="A37" s="16" t="n"/>
      <c r="B37" s="5" t="n"/>
      <c r="C37" s="5" t="n"/>
      <c r="D37" s="5" t="n"/>
      <c r="E37" s="17" t="n"/>
      <c r="F37" s="17" t="n"/>
      <c r="G37" s="9">
        <f>IF(AND(E37="",F37=""),"",N($G$3)+SUM($E$6:E37)-SUM($F$6:F37))</f>
        <v/>
      </c>
    </row>
    <row r="38">
      <c r="A38" s="16" t="n"/>
      <c r="B38" s="5" t="n"/>
      <c r="C38" s="5" t="n"/>
      <c r="D38" s="5" t="n"/>
      <c r="E38" s="17" t="n"/>
      <c r="F38" s="17" t="n"/>
      <c r="G38" s="9">
        <f>IF(AND(E38="",F38=""),"",N($G$3)+SUM($E$6:E38)-SUM($F$6:F38))</f>
        <v/>
      </c>
    </row>
    <row r="39">
      <c r="A39" s="16" t="n"/>
      <c r="B39" s="5" t="n"/>
      <c r="C39" s="5" t="n"/>
      <c r="D39" s="5" t="n"/>
      <c r="E39" s="17" t="n"/>
      <c r="F39" s="17" t="n"/>
      <c r="G39" s="9">
        <f>IF(AND(E39="",F39=""),"",N($G$3)+SUM($E$6:E39)-SUM($F$6:F39))</f>
        <v/>
      </c>
    </row>
    <row r="40">
      <c r="A40" s="16" t="n"/>
      <c r="B40" s="5" t="n"/>
      <c r="C40" s="5" t="n"/>
      <c r="D40" s="5" t="n"/>
      <c r="E40" s="17" t="n"/>
      <c r="F40" s="17" t="n"/>
      <c r="G40" s="9">
        <f>IF(AND(E40="",F40=""),"",N($G$3)+SUM($E$6:E40)-SUM($F$6:F40))</f>
        <v/>
      </c>
    </row>
    <row r="41">
      <c r="A41" s="16" t="n"/>
      <c r="B41" s="5" t="n"/>
      <c r="C41" s="5" t="n"/>
      <c r="D41" s="5" t="n"/>
      <c r="E41" s="17" t="n"/>
      <c r="F41" s="17" t="n"/>
      <c r="G41" s="9">
        <f>IF(AND(E41="",F41=""),"",N($G$3)+SUM($E$6:E41)-SUM($F$6:F41))</f>
        <v/>
      </c>
    </row>
    <row r="42">
      <c r="A42" s="16" t="n"/>
      <c r="B42" s="5" t="n"/>
      <c r="C42" s="5" t="n"/>
      <c r="D42" s="5" t="n"/>
      <c r="E42" s="17" t="n"/>
      <c r="F42" s="17" t="n"/>
      <c r="G42" s="9">
        <f>IF(AND(E42="",F42=""),"",N($G$3)+SUM($E$6:E42)-SUM($F$6:F42))</f>
        <v/>
      </c>
    </row>
    <row r="43">
      <c r="A43" s="16" t="n"/>
      <c r="B43" s="5" t="n"/>
      <c r="C43" s="5" t="n"/>
      <c r="D43" s="5" t="n"/>
      <c r="E43" s="17" t="n"/>
      <c r="F43" s="17" t="n"/>
      <c r="G43" s="9">
        <f>IF(AND(E43="",F43=""),"",N($G$3)+SUM($E$6:E43)-SUM($F$6:F43))</f>
        <v/>
      </c>
    </row>
    <row r="44">
      <c r="A44" s="16" t="n"/>
      <c r="B44" s="5" t="n"/>
      <c r="C44" s="5" t="n"/>
      <c r="D44" s="5" t="n"/>
      <c r="E44" s="17" t="n"/>
      <c r="F44" s="17" t="n"/>
      <c r="G44" s="9">
        <f>IF(AND(E44="",F44=""),"",N($G$3)+SUM($E$6:E44)-SUM($F$6:F44))</f>
        <v/>
      </c>
    </row>
    <row r="45">
      <c r="A45" s="16" t="n"/>
      <c r="B45" s="5" t="n"/>
      <c r="C45" s="5" t="n"/>
      <c r="D45" s="5" t="n"/>
      <c r="E45" s="17" t="n"/>
      <c r="F45" s="17" t="n"/>
      <c r="G45" s="9">
        <f>IF(AND(E45="",F45=""),"",N($G$3)+SUM($E$6:E45)-SUM($F$6:F45))</f>
        <v/>
      </c>
    </row>
    <row r="46">
      <c r="A46" s="16" t="n"/>
      <c r="B46" s="5" t="n"/>
      <c r="C46" s="5" t="n"/>
      <c r="D46" s="5" t="n"/>
      <c r="E46" s="17" t="n"/>
      <c r="F46" s="17" t="n"/>
      <c r="G46" s="9">
        <f>IF(AND(E46="",F46=""),"",N($G$3)+SUM($E$6:E46)-SUM($F$6:F46))</f>
        <v/>
      </c>
    </row>
    <row r="47">
      <c r="A47" s="16" t="n"/>
      <c r="B47" s="5" t="n"/>
      <c r="C47" s="5" t="n"/>
      <c r="D47" s="5" t="n"/>
      <c r="E47" s="17" t="n"/>
      <c r="F47" s="17" t="n"/>
      <c r="G47" s="9">
        <f>IF(AND(E47="",F47=""),"",N($G$3)+SUM($E$6:E47)-SUM($F$6:F47))</f>
        <v/>
      </c>
    </row>
    <row r="48">
      <c r="A48" s="16" t="n"/>
      <c r="B48" s="5" t="n"/>
      <c r="C48" s="5" t="n"/>
      <c r="D48" s="5" t="n"/>
      <c r="E48" s="17" t="n"/>
      <c r="F48" s="17" t="n"/>
      <c r="G48" s="9">
        <f>IF(AND(E48="",F48=""),"",N($G$3)+SUM($E$6:E48)-SUM($F$6:F48))</f>
        <v/>
      </c>
    </row>
    <row r="49">
      <c r="A49" s="16" t="n"/>
      <c r="B49" s="5" t="n"/>
      <c r="C49" s="5" t="n"/>
      <c r="D49" s="5" t="n"/>
      <c r="E49" s="17" t="n"/>
      <c r="F49" s="17" t="n"/>
      <c r="G49" s="9">
        <f>IF(AND(E49="",F49=""),"",N($G$3)+SUM($E$6:E49)-SUM($F$6:F49))</f>
        <v/>
      </c>
    </row>
    <row r="50">
      <c r="A50" s="16" t="n"/>
      <c r="B50" s="5" t="n"/>
      <c r="C50" s="5" t="n"/>
      <c r="D50" s="5" t="n"/>
      <c r="E50" s="17" t="n"/>
      <c r="F50" s="17" t="n"/>
      <c r="G50" s="9">
        <f>IF(AND(E50="",F50=""),"",N($G$3)+SUM($E$6:E50)-SUM($F$6:F50))</f>
        <v/>
      </c>
    </row>
    <row r="51">
      <c r="A51" s="16" t="n"/>
      <c r="B51" s="5" t="n"/>
      <c r="C51" s="5" t="n"/>
      <c r="D51" s="5" t="n"/>
      <c r="E51" s="17" t="n"/>
      <c r="F51" s="17" t="n"/>
      <c r="G51" s="9">
        <f>IF(AND(E51="",F51=""),"",N($G$3)+SUM($E$6:E51)-SUM($F$6:F51))</f>
        <v/>
      </c>
    </row>
    <row r="52">
      <c r="A52" s="16" t="n"/>
      <c r="B52" s="5" t="n"/>
      <c r="C52" s="5" t="n"/>
      <c r="D52" s="5" t="n"/>
      <c r="E52" s="17" t="n"/>
      <c r="F52" s="17" t="n"/>
      <c r="G52" s="9">
        <f>IF(AND(E52="",F52=""),"",N($G$3)+SUM($E$6:E52)-SUM($F$6:F52))</f>
        <v/>
      </c>
    </row>
    <row r="53">
      <c r="A53" s="16" t="n"/>
      <c r="B53" s="5" t="n"/>
      <c r="C53" s="5" t="n"/>
      <c r="D53" s="5" t="n"/>
      <c r="E53" s="17" t="n"/>
      <c r="F53" s="17" t="n"/>
      <c r="G53" s="9">
        <f>IF(AND(E53="",F53=""),"",N($G$3)+SUM($E$6:E53)-SUM($F$6:F53))</f>
        <v/>
      </c>
    </row>
    <row r="54">
      <c r="A54" s="16" t="n"/>
      <c r="B54" s="5" t="n"/>
      <c r="C54" s="5" t="n"/>
      <c r="D54" s="5" t="n"/>
      <c r="E54" s="17" t="n"/>
      <c r="F54" s="17" t="n"/>
      <c r="G54" s="9">
        <f>IF(AND(E54="",F54=""),"",N($G$3)+SUM($E$6:E54)-SUM($F$6:F54))</f>
        <v/>
      </c>
    </row>
    <row r="55">
      <c r="A55" s="16" t="n"/>
      <c r="B55" s="5" t="n"/>
      <c r="C55" s="5" t="n"/>
      <c r="D55" s="5" t="n"/>
      <c r="E55" s="17" t="n"/>
      <c r="F55" s="17" t="n"/>
      <c r="G55" s="9">
        <f>IF(AND(E55="",F55=""),"",N($G$3)+SUM($E$6:E55)-SUM($F$6:F55))</f>
        <v/>
      </c>
    </row>
    <row r="56">
      <c r="A56" s="16" t="n"/>
      <c r="B56" s="5" t="n"/>
      <c r="C56" s="5" t="n"/>
      <c r="D56" s="5" t="n"/>
      <c r="E56" s="17" t="n"/>
      <c r="F56" s="17" t="n"/>
      <c r="G56" s="9">
        <f>IF(AND(E56="",F56=""),"",N($G$3)+SUM($E$6:E56)-SUM($F$6:F56))</f>
        <v/>
      </c>
    </row>
    <row r="57">
      <c r="A57" s="16" t="n"/>
      <c r="B57" s="5" t="n"/>
      <c r="C57" s="5" t="n"/>
      <c r="D57" s="5" t="n"/>
      <c r="E57" s="17" t="n"/>
      <c r="F57" s="17" t="n"/>
      <c r="G57" s="9">
        <f>IF(AND(E57="",F57=""),"",N($G$3)+SUM($E$6:E57)-SUM($F$6:F57))</f>
        <v/>
      </c>
    </row>
    <row r="58">
      <c r="A58" s="16" t="n"/>
      <c r="B58" s="5" t="n"/>
      <c r="C58" s="5" t="n"/>
      <c r="D58" s="5" t="n"/>
      <c r="E58" s="17" t="n"/>
      <c r="F58" s="17" t="n"/>
      <c r="G58" s="9">
        <f>IF(AND(E58="",F58=""),"",N($G$3)+SUM($E$6:E58)-SUM($F$6:F58))</f>
        <v/>
      </c>
    </row>
    <row r="59">
      <c r="A59" s="16" t="n"/>
      <c r="B59" s="5" t="n"/>
      <c r="C59" s="5" t="n"/>
      <c r="D59" s="5" t="n"/>
      <c r="E59" s="17" t="n"/>
      <c r="F59" s="17" t="n"/>
      <c r="G59" s="9">
        <f>IF(AND(E59="",F59=""),"",N($G$3)+SUM($E$6:E59)-SUM($F$6:F59))</f>
        <v/>
      </c>
    </row>
    <row r="60">
      <c r="A60" s="16" t="n"/>
      <c r="B60" s="5" t="n"/>
      <c r="C60" s="5" t="n"/>
      <c r="D60" s="5" t="n"/>
      <c r="E60" s="17" t="n"/>
      <c r="F60" s="17" t="n"/>
      <c r="G60" s="9">
        <f>IF(AND(E60="",F60=""),"",N($G$3)+SUM($E$6:E60)-SUM($F$6:F60))</f>
        <v/>
      </c>
    </row>
    <row r="61">
      <c r="A61" s="16" t="n"/>
      <c r="B61" s="5" t="n"/>
      <c r="C61" s="5" t="n"/>
      <c r="D61" s="5" t="n"/>
      <c r="E61" s="17" t="n"/>
      <c r="F61" s="17" t="n"/>
      <c r="G61" s="9">
        <f>IF(AND(E61="",F61=""),"",N($G$3)+SUM($E$6:E61)-SUM($F$6:F61))</f>
        <v/>
      </c>
    </row>
    <row r="62">
      <c r="A62" s="16" t="n"/>
      <c r="B62" s="5" t="n"/>
      <c r="C62" s="5" t="n"/>
      <c r="D62" s="5" t="n"/>
      <c r="E62" s="17" t="n"/>
      <c r="F62" s="17" t="n"/>
      <c r="G62" s="9">
        <f>IF(AND(E62="",F62=""),"",N($G$3)+SUM($E$6:E62)-SUM($F$6:F62))</f>
        <v/>
      </c>
    </row>
    <row r="63">
      <c r="A63" s="16" t="n"/>
      <c r="B63" s="5" t="n"/>
      <c r="C63" s="5" t="n"/>
      <c r="D63" s="5" t="n"/>
      <c r="E63" s="17" t="n"/>
      <c r="F63" s="17" t="n"/>
      <c r="G63" s="9">
        <f>IF(AND(E63="",F63=""),"",N($G$3)+SUM($E$6:E63)-SUM($F$6:F63))</f>
        <v/>
      </c>
    </row>
    <row r="64">
      <c r="A64" s="16" t="n"/>
      <c r="B64" s="5" t="n"/>
      <c r="C64" s="5" t="n"/>
      <c r="D64" s="5" t="n"/>
      <c r="E64" s="17" t="n"/>
      <c r="F64" s="17" t="n"/>
      <c r="G64" s="9">
        <f>IF(AND(E64="",F64=""),"",N($G$3)+SUM($E$6:E64)-SUM($F$6:F64))</f>
        <v/>
      </c>
    </row>
    <row r="65">
      <c r="A65" s="16" t="n"/>
      <c r="B65" s="5" t="n"/>
      <c r="C65" s="5" t="n"/>
      <c r="D65" s="5" t="n"/>
      <c r="E65" s="17" t="n"/>
      <c r="F65" s="17" t="n"/>
      <c r="G65" s="9">
        <f>IF(AND(E65="",F65=""),"",N($G$3)+SUM($E$6:E65)-SUM($F$6:F65))</f>
        <v/>
      </c>
    </row>
    <row r="66">
      <c r="A66" s="16" t="n"/>
      <c r="B66" s="5" t="n"/>
      <c r="C66" s="5" t="n"/>
      <c r="D66" s="5" t="n"/>
      <c r="E66" s="17" t="n"/>
      <c r="F66" s="17" t="n"/>
      <c r="G66" s="9">
        <f>IF(AND(E66="",F66=""),"",N($G$3)+SUM($E$6:E66)-SUM($F$6:F66))</f>
        <v/>
      </c>
    </row>
    <row r="67">
      <c r="A67" s="16" t="n"/>
      <c r="B67" s="5" t="n"/>
      <c r="C67" s="5" t="n"/>
      <c r="D67" s="5" t="n"/>
      <c r="E67" s="17" t="n"/>
      <c r="F67" s="17" t="n"/>
      <c r="G67" s="9">
        <f>IF(AND(E67="",F67=""),"",N($G$3)+SUM($E$6:E67)-SUM($F$6:F67))</f>
        <v/>
      </c>
    </row>
    <row r="68">
      <c r="A68" s="16" t="n"/>
      <c r="B68" s="5" t="n"/>
      <c r="C68" s="5" t="n"/>
      <c r="D68" s="5" t="n"/>
      <c r="E68" s="17" t="n"/>
      <c r="F68" s="17" t="n"/>
      <c r="G68" s="9">
        <f>IF(AND(E68="",F68=""),"",N($G$3)+SUM($E$6:E68)-SUM($F$6:F68))</f>
        <v/>
      </c>
    </row>
    <row r="69">
      <c r="A69" s="16" t="n"/>
      <c r="B69" s="5" t="n"/>
      <c r="C69" s="5" t="n"/>
      <c r="D69" s="5" t="n"/>
      <c r="E69" s="17" t="n"/>
      <c r="F69" s="17" t="n"/>
      <c r="G69" s="9">
        <f>IF(AND(E69="",F69=""),"",N($G$3)+SUM($E$6:E69)-SUM($F$6:F69))</f>
        <v/>
      </c>
    </row>
    <row r="70">
      <c r="A70" s="16" t="n"/>
      <c r="B70" s="5" t="n"/>
      <c r="C70" s="5" t="n"/>
      <c r="D70" s="5" t="n"/>
      <c r="E70" s="17" t="n"/>
      <c r="F70" s="17" t="n"/>
      <c r="G70" s="9">
        <f>IF(AND(E70="",F70=""),"",N($G$3)+SUM($E$6:E70)-SUM($F$6:F70))</f>
        <v/>
      </c>
    </row>
    <row r="71">
      <c r="A71" s="16" t="n"/>
      <c r="B71" s="5" t="n"/>
      <c r="C71" s="5" t="n"/>
      <c r="D71" s="5" t="n"/>
      <c r="E71" s="17" t="n"/>
      <c r="F71" s="17" t="n"/>
      <c r="G71" s="9">
        <f>IF(AND(E71="",F71=""),"",N($G$3)+SUM($E$6:E71)-SUM($F$6:F71))</f>
        <v/>
      </c>
    </row>
    <row r="72">
      <c r="A72" s="16" t="n"/>
      <c r="B72" s="5" t="n"/>
      <c r="C72" s="5" t="n"/>
      <c r="D72" s="5" t="n"/>
      <c r="E72" s="17" t="n"/>
      <c r="F72" s="17" t="n"/>
      <c r="G72" s="9">
        <f>IF(AND(E72="",F72=""),"",N($G$3)+SUM($E$6:E72)-SUM($F$6:F72))</f>
        <v/>
      </c>
    </row>
    <row r="73">
      <c r="A73" s="16" t="n"/>
      <c r="B73" s="5" t="n"/>
      <c r="C73" s="5" t="n"/>
      <c r="D73" s="5" t="n"/>
      <c r="E73" s="17" t="n"/>
      <c r="F73" s="17" t="n"/>
      <c r="G73" s="9">
        <f>IF(AND(E73="",F73=""),"",N($G$3)+SUM($E$6:E73)-SUM($F$6:F73))</f>
        <v/>
      </c>
    </row>
    <row r="74">
      <c r="A74" s="16" t="n"/>
      <c r="B74" s="5" t="n"/>
      <c r="C74" s="5" t="n"/>
      <c r="D74" s="5" t="n"/>
      <c r="E74" s="17" t="n"/>
      <c r="F74" s="17" t="n"/>
      <c r="G74" s="9">
        <f>IF(AND(E74="",F74=""),"",N($G$3)+SUM($E$6:E74)-SUM($F$6:F74))</f>
        <v/>
      </c>
    </row>
    <row r="75">
      <c r="A75" s="16" t="n"/>
      <c r="B75" s="5" t="n"/>
      <c r="C75" s="5" t="n"/>
      <c r="D75" s="5" t="n"/>
      <c r="E75" s="17" t="n"/>
      <c r="F75" s="17" t="n"/>
      <c r="G75" s="9">
        <f>IF(AND(E75="",F75=""),"",N($G$3)+SUM($E$6:E75)-SUM($F$6:F75))</f>
        <v/>
      </c>
    </row>
    <row r="76">
      <c r="A76" s="16" t="n"/>
      <c r="B76" s="5" t="n"/>
      <c r="C76" s="5" t="n"/>
      <c r="D76" s="5" t="n"/>
      <c r="E76" s="17" t="n"/>
      <c r="F76" s="17" t="n"/>
      <c r="G76" s="9">
        <f>IF(AND(E76="",F76=""),"",N($G$3)+SUM($E$6:E76)-SUM($F$6:F76))</f>
        <v/>
      </c>
    </row>
    <row r="77">
      <c r="A77" s="16" t="n"/>
      <c r="B77" s="5" t="n"/>
      <c r="C77" s="5" t="n"/>
      <c r="D77" s="5" t="n"/>
      <c r="E77" s="17" t="n"/>
      <c r="F77" s="17" t="n"/>
      <c r="G77" s="9">
        <f>IF(AND(E77="",F77=""),"",N($G$3)+SUM($E$6:E77)-SUM($F$6:F77))</f>
        <v/>
      </c>
    </row>
    <row r="78">
      <c r="A78" s="16" t="n"/>
      <c r="B78" s="5" t="n"/>
      <c r="C78" s="5" t="n"/>
      <c r="D78" s="5" t="n"/>
      <c r="E78" s="17" t="n"/>
      <c r="F78" s="17" t="n"/>
      <c r="G78" s="9">
        <f>IF(AND(E78="",F78=""),"",N($G$3)+SUM($E$6:E78)-SUM($F$6:F78))</f>
        <v/>
      </c>
    </row>
    <row r="79">
      <c r="A79" s="16" t="n"/>
      <c r="B79" s="5" t="n"/>
      <c r="C79" s="5" t="n"/>
      <c r="D79" s="5" t="n"/>
      <c r="E79" s="17" t="n"/>
      <c r="F79" s="17" t="n"/>
      <c r="G79" s="9">
        <f>IF(AND(E79="",F79=""),"",N($G$3)+SUM($E$6:E79)-SUM($F$6:F79))</f>
        <v/>
      </c>
    </row>
    <row r="80">
      <c r="A80" s="16" t="n"/>
      <c r="B80" s="5" t="n"/>
      <c r="C80" s="5" t="n"/>
      <c r="D80" s="5" t="n"/>
      <c r="E80" s="17" t="n"/>
      <c r="F80" s="17" t="n"/>
      <c r="G80" s="9">
        <f>IF(AND(E80="",F80=""),"",N($G$3)+SUM($E$6:E80)-SUM($F$6:F80))</f>
        <v/>
      </c>
    </row>
    <row r="81">
      <c r="A81" s="16" t="n"/>
      <c r="B81" s="5" t="n"/>
      <c r="C81" s="5" t="n"/>
      <c r="D81" s="5" t="n"/>
      <c r="E81" s="17" t="n"/>
      <c r="F81" s="17" t="n"/>
      <c r="G81" s="9">
        <f>IF(AND(E81="",F81=""),"",N($G$3)+SUM($E$6:E81)-SUM($F$6:F81))</f>
        <v/>
      </c>
    </row>
    <row r="82">
      <c r="A82" s="16" t="n"/>
      <c r="B82" s="5" t="n"/>
      <c r="C82" s="5" t="n"/>
      <c r="D82" s="5" t="n"/>
      <c r="E82" s="17" t="n"/>
      <c r="F82" s="17" t="n"/>
      <c r="G82" s="9">
        <f>IF(AND(E82="",F82=""),"",N($G$3)+SUM($E$6:E82)-SUM($F$6:F82))</f>
        <v/>
      </c>
    </row>
    <row r="83">
      <c r="A83" s="16" t="n"/>
      <c r="B83" s="5" t="n"/>
      <c r="C83" s="5" t="n"/>
      <c r="D83" s="5" t="n"/>
      <c r="E83" s="17" t="n"/>
      <c r="F83" s="17" t="n"/>
      <c r="G83" s="9">
        <f>IF(AND(E83="",F83=""),"",N($G$3)+SUM($E$6:E83)-SUM($F$6:F83))</f>
        <v/>
      </c>
    </row>
    <row r="84">
      <c r="A84" s="16" t="n"/>
      <c r="B84" s="5" t="n"/>
      <c r="C84" s="5" t="n"/>
      <c r="D84" s="5" t="n"/>
      <c r="E84" s="17" t="n"/>
      <c r="F84" s="17" t="n"/>
      <c r="G84" s="9">
        <f>IF(AND(E84="",F84=""),"",N($G$3)+SUM($E$6:E84)-SUM($F$6:F84))</f>
        <v/>
      </c>
    </row>
    <row r="85">
      <c r="A85" s="16" t="n"/>
      <c r="B85" s="5" t="n"/>
      <c r="C85" s="5" t="n"/>
      <c r="D85" s="5" t="n"/>
      <c r="E85" s="17" t="n"/>
      <c r="F85" s="17" t="n"/>
      <c r="G85" s="9">
        <f>IF(AND(E85="",F85=""),"",N($G$3)+SUM($E$6:E85)-SUM($F$6:F85))</f>
        <v/>
      </c>
    </row>
    <row r="86">
      <c r="A86" s="16" t="n"/>
      <c r="B86" s="5" t="n"/>
      <c r="C86" s="5" t="n"/>
      <c r="D86" s="5" t="n"/>
      <c r="E86" s="17" t="n"/>
      <c r="F86" s="17" t="n"/>
      <c r="G86" s="9">
        <f>IF(AND(E86="",F86=""),"",N($G$3)+SUM($E$6:E86)-SUM($F$6:F86))</f>
        <v/>
      </c>
    </row>
    <row r="87">
      <c r="A87" s="16" t="n"/>
      <c r="B87" s="5" t="n"/>
      <c r="C87" s="5" t="n"/>
      <c r="D87" s="5" t="n"/>
      <c r="E87" s="17" t="n"/>
      <c r="F87" s="17" t="n"/>
      <c r="G87" s="9">
        <f>IF(AND(E87="",F87=""),"",N($G$3)+SUM($E$6:E87)-SUM($F$6:F87))</f>
        <v/>
      </c>
    </row>
    <row r="88">
      <c r="A88" s="16" t="n"/>
      <c r="B88" s="5" t="n"/>
      <c r="C88" s="5" t="n"/>
      <c r="D88" s="5" t="n"/>
      <c r="E88" s="17" t="n"/>
      <c r="F88" s="17" t="n"/>
      <c r="G88" s="9">
        <f>IF(AND(E88="",F88=""),"",N($G$3)+SUM($E$6:E88)-SUM($F$6:F88))</f>
        <v/>
      </c>
    </row>
    <row r="89">
      <c r="A89" s="16" t="n"/>
      <c r="B89" s="5" t="n"/>
      <c r="C89" s="5" t="n"/>
      <c r="D89" s="5" t="n"/>
      <c r="E89" s="17" t="n"/>
      <c r="F89" s="17" t="n"/>
      <c r="G89" s="9">
        <f>IF(AND(E89="",F89=""),"",N($G$3)+SUM($E$6:E89)-SUM($F$6:F89))</f>
        <v/>
      </c>
    </row>
    <row r="90">
      <c r="A90" s="16" t="n"/>
      <c r="B90" s="5" t="n"/>
      <c r="C90" s="5" t="n"/>
      <c r="D90" s="5" t="n"/>
      <c r="E90" s="17" t="n"/>
      <c r="F90" s="17" t="n"/>
      <c r="G90" s="9">
        <f>IF(AND(E90="",F90=""),"",N($G$3)+SUM($E$6:E90)-SUM($F$6:F90))</f>
        <v/>
      </c>
    </row>
    <row r="91">
      <c r="A91" s="16" t="n"/>
      <c r="B91" s="5" t="n"/>
      <c r="C91" s="5" t="n"/>
      <c r="D91" s="5" t="n"/>
      <c r="E91" s="17" t="n"/>
      <c r="F91" s="17" t="n"/>
      <c r="G91" s="9">
        <f>IF(AND(E91="",F91=""),"",N($G$3)+SUM($E$6:E91)-SUM($F$6:F91))</f>
        <v/>
      </c>
    </row>
    <row r="92">
      <c r="A92" s="16" t="n"/>
      <c r="B92" s="5" t="n"/>
      <c r="C92" s="5" t="n"/>
      <c r="D92" s="5" t="n"/>
      <c r="E92" s="17" t="n"/>
      <c r="F92" s="17" t="n"/>
      <c r="G92" s="9">
        <f>IF(AND(E92="",F92=""),"",N($G$3)+SUM($E$6:E92)-SUM($F$6:F92))</f>
        <v/>
      </c>
    </row>
    <row r="93">
      <c r="A93" s="16" t="n"/>
      <c r="B93" s="5" t="n"/>
      <c r="C93" s="5" t="n"/>
      <c r="D93" s="5" t="n"/>
      <c r="E93" s="17" t="n"/>
      <c r="F93" s="17" t="n"/>
      <c r="G93" s="9">
        <f>IF(AND(E93="",F93=""),"",N($G$3)+SUM($E$6:E93)-SUM($F$6:F93))</f>
        <v/>
      </c>
    </row>
    <row r="94">
      <c r="A94" s="16" t="n"/>
      <c r="B94" s="5" t="n"/>
      <c r="C94" s="5" t="n"/>
      <c r="D94" s="5" t="n"/>
      <c r="E94" s="17" t="n"/>
      <c r="F94" s="17" t="n"/>
      <c r="G94" s="9">
        <f>IF(AND(E94="",F94=""),"",N($G$3)+SUM($E$6:E94)-SUM($F$6:F94))</f>
        <v/>
      </c>
    </row>
    <row r="95">
      <c r="A95" s="16" t="n"/>
      <c r="B95" s="5" t="n"/>
      <c r="C95" s="5" t="n"/>
      <c r="D95" s="5" t="n"/>
      <c r="E95" s="17" t="n"/>
      <c r="F95" s="17" t="n"/>
      <c r="G95" s="9">
        <f>IF(AND(E95="",F95=""),"",N($G$3)+SUM($E$6:E95)-SUM($F$6:F95))</f>
        <v/>
      </c>
    </row>
    <row r="96">
      <c r="A96" s="16" t="n"/>
      <c r="B96" s="5" t="n"/>
      <c r="C96" s="5" t="n"/>
      <c r="D96" s="5" t="n"/>
      <c r="E96" s="17" t="n"/>
      <c r="F96" s="17" t="n"/>
      <c r="G96" s="9">
        <f>IF(AND(E96="",F96=""),"",N($G$3)+SUM($E$6:E96)-SUM($F$6:F96))</f>
        <v/>
      </c>
    </row>
    <row r="97">
      <c r="A97" s="16" t="n"/>
      <c r="B97" s="5" t="n"/>
      <c r="C97" s="5" t="n"/>
      <c r="D97" s="5" t="n"/>
      <c r="E97" s="17" t="n"/>
      <c r="F97" s="17" t="n"/>
      <c r="G97" s="9">
        <f>IF(AND(E97="",F97=""),"",N($G$3)+SUM($E$6:E97)-SUM($F$6:F97))</f>
        <v/>
      </c>
    </row>
    <row r="98">
      <c r="A98" s="16" t="n"/>
      <c r="B98" s="5" t="n"/>
      <c r="C98" s="5" t="n"/>
      <c r="D98" s="5" t="n"/>
      <c r="E98" s="17" t="n"/>
      <c r="F98" s="17" t="n"/>
      <c r="G98" s="9">
        <f>IF(AND(E98="",F98=""),"",N($G$3)+SUM($E$6:E98)-SUM($F$6:F98))</f>
        <v/>
      </c>
    </row>
    <row r="99">
      <c r="A99" s="16" t="n"/>
      <c r="B99" s="5" t="n"/>
      <c r="C99" s="5" t="n"/>
      <c r="D99" s="5" t="n"/>
      <c r="E99" s="17" t="n"/>
      <c r="F99" s="17" t="n"/>
      <c r="G99" s="9">
        <f>IF(AND(E99="",F99=""),"",N($G$3)+SUM($E$6:E99)-SUM($F$6:F99))</f>
        <v/>
      </c>
    </row>
    <row r="100">
      <c r="A100" s="16" t="n"/>
      <c r="B100" s="5" t="n"/>
      <c r="C100" s="5" t="n"/>
      <c r="D100" s="5" t="n"/>
      <c r="E100" s="17" t="n"/>
      <c r="F100" s="17" t="n"/>
      <c r="G100" s="9">
        <f>IF(AND(E100="",F100=""),"",N($G$3)+SUM($E$6:E100)-SUM($F$6:F100))</f>
        <v/>
      </c>
    </row>
    <row r="101">
      <c r="A101" s="16" t="n"/>
      <c r="B101" s="5" t="n"/>
      <c r="C101" s="5" t="n"/>
      <c r="D101" s="5" t="n"/>
      <c r="E101" s="17" t="n"/>
      <c r="F101" s="17" t="n"/>
      <c r="G101" s="9">
        <f>IF(AND(E101="",F101=""),"",N($G$3)+SUM($E$6:E101)-SUM($F$6:F101))</f>
        <v/>
      </c>
    </row>
    <row r="102">
      <c r="A102" s="16" t="n"/>
      <c r="B102" s="5" t="n"/>
      <c r="C102" s="5" t="n"/>
      <c r="D102" s="5" t="n"/>
      <c r="E102" s="17" t="n"/>
      <c r="F102" s="17" t="n"/>
      <c r="G102" s="9">
        <f>IF(AND(E102="",F102=""),"",N($G$3)+SUM($E$6:E102)-SUM($F$6:F102))</f>
        <v/>
      </c>
    </row>
    <row r="103">
      <c r="A103" s="16" t="n"/>
      <c r="B103" s="5" t="n"/>
      <c r="C103" s="5" t="n"/>
      <c r="D103" s="5" t="n"/>
      <c r="E103" s="17" t="n"/>
      <c r="F103" s="17" t="n"/>
      <c r="G103" s="9">
        <f>IF(AND(E103="",F103=""),"",N($G$3)+SUM($E$6:E103)-SUM($F$6:F103))</f>
        <v/>
      </c>
    </row>
    <row r="104">
      <c r="A104" s="16" t="n"/>
      <c r="B104" s="5" t="n"/>
      <c r="C104" s="5" t="n"/>
      <c r="D104" s="5" t="n"/>
      <c r="E104" s="17" t="n"/>
      <c r="F104" s="17" t="n"/>
      <c r="G104" s="9">
        <f>IF(AND(E104="",F104=""),"",N($G$3)+SUM($E$6:E104)-SUM($F$6:F104))</f>
        <v/>
      </c>
    </row>
    <row r="105">
      <c r="A105" s="16" t="n"/>
      <c r="B105" s="5" t="n"/>
      <c r="C105" s="5" t="n"/>
      <c r="D105" s="5" t="n"/>
      <c r="E105" s="17" t="n"/>
      <c r="F105" s="17" t="n"/>
      <c r="G105" s="9">
        <f>IF(AND(E105="",F105=""),"",N($G$3)+SUM($E$6:E105)-SUM($F$6:F105))</f>
        <v/>
      </c>
    </row>
    <row r="106">
      <c r="A106" s="16" t="n"/>
      <c r="B106" s="5" t="n"/>
      <c r="C106" s="5" t="n"/>
      <c r="D106" s="5" t="n"/>
      <c r="E106" s="17" t="n"/>
      <c r="F106" s="17" t="n"/>
      <c r="G106" s="9">
        <f>IF(AND(E106="",F106=""),"",N($G$3)+SUM($E$6:E106)-SUM($F$6:F106))</f>
        <v/>
      </c>
    </row>
    <row r="107">
      <c r="A107" s="16" t="n"/>
      <c r="B107" s="5" t="n"/>
      <c r="C107" s="5" t="n"/>
      <c r="D107" s="5" t="n"/>
      <c r="E107" s="17" t="n"/>
      <c r="F107" s="17" t="n"/>
      <c r="G107" s="9">
        <f>IF(AND(E107="",F107=""),"",N($G$3)+SUM($E$6:E107)-SUM($F$6:F107))</f>
        <v/>
      </c>
    </row>
    <row r="108">
      <c r="A108" s="16" t="n"/>
      <c r="B108" s="5" t="n"/>
      <c r="C108" s="5" t="n"/>
      <c r="D108" s="5" t="n"/>
      <c r="E108" s="17" t="n"/>
      <c r="F108" s="17" t="n"/>
      <c r="G108" s="9">
        <f>IF(AND(E108="",F108=""),"",N($G$3)+SUM($E$6:E108)-SUM($F$6:F108))</f>
        <v/>
      </c>
    </row>
    <row r="109">
      <c r="A109" s="16" t="n"/>
      <c r="B109" s="5" t="n"/>
      <c r="C109" s="5" t="n"/>
      <c r="D109" s="5" t="n"/>
      <c r="E109" s="17" t="n"/>
      <c r="F109" s="17" t="n"/>
      <c r="G109" s="9">
        <f>IF(AND(E109="",F109=""),"",N($G$3)+SUM($E$6:E109)-SUM($F$6:F109))</f>
        <v/>
      </c>
    </row>
    <row r="110">
      <c r="A110" s="16" t="n"/>
      <c r="B110" s="5" t="n"/>
      <c r="C110" s="5" t="n"/>
      <c r="D110" s="5" t="n"/>
      <c r="E110" s="17" t="n"/>
      <c r="F110" s="17" t="n"/>
      <c r="G110" s="9">
        <f>IF(AND(E110="",F110=""),"",N($G$3)+SUM($E$6:E110)-SUM($F$6:F110))</f>
        <v/>
      </c>
    </row>
    <row r="111">
      <c r="A111" s="16" t="n"/>
      <c r="B111" s="5" t="n"/>
      <c r="C111" s="5" t="n"/>
      <c r="D111" s="5" t="n"/>
      <c r="E111" s="17" t="n"/>
      <c r="F111" s="17" t="n"/>
      <c r="G111" s="9">
        <f>IF(AND(E111="",F111=""),"",N($G$3)+SUM($E$6:E111)-SUM($F$6:F111))</f>
        <v/>
      </c>
    </row>
    <row r="112">
      <c r="A112" s="16" t="n"/>
      <c r="B112" s="5" t="n"/>
      <c r="C112" s="5" t="n"/>
      <c r="D112" s="5" t="n"/>
      <c r="E112" s="17" t="n"/>
      <c r="F112" s="17" t="n"/>
      <c r="G112" s="9">
        <f>IF(AND(E112="",F112=""),"",N($G$3)+SUM($E$6:E112)-SUM($F$6:F112))</f>
        <v/>
      </c>
    </row>
    <row r="113">
      <c r="A113" s="16" t="n"/>
      <c r="B113" s="5" t="n"/>
      <c r="C113" s="5" t="n"/>
      <c r="D113" s="5" t="n"/>
      <c r="E113" s="17" t="n"/>
      <c r="F113" s="17" t="n"/>
      <c r="G113" s="9">
        <f>IF(AND(E113="",F113=""),"",N($G$3)+SUM($E$6:E113)-SUM($F$6:F113))</f>
        <v/>
      </c>
    </row>
    <row r="114">
      <c r="A114" s="16" t="n"/>
      <c r="B114" s="5" t="n"/>
      <c r="C114" s="5" t="n"/>
      <c r="D114" s="5" t="n"/>
      <c r="E114" s="17" t="n"/>
      <c r="F114" s="17" t="n"/>
      <c r="G114" s="9">
        <f>IF(AND(E114="",F114=""),"",N($G$3)+SUM($E$6:E114)-SUM($F$6:F114))</f>
        <v/>
      </c>
    </row>
    <row r="115">
      <c r="A115" s="16" t="n"/>
      <c r="B115" s="5" t="n"/>
      <c r="C115" s="5" t="n"/>
      <c r="D115" s="5" t="n"/>
      <c r="E115" s="17" t="n"/>
      <c r="F115" s="17" t="n"/>
      <c r="G115" s="9">
        <f>IF(AND(E115="",F115=""),"",N($G$3)+SUM($E$6:E115)-SUM($F$6:F115))</f>
        <v/>
      </c>
    </row>
    <row r="116">
      <c r="A116" s="16" t="n"/>
      <c r="B116" s="5" t="n"/>
      <c r="C116" s="5" t="n"/>
      <c r="D116" s="5" t="n"/>
      <c r="E116" s="17" t="n"/>
      <c r="F116" s="17" t="n"/>
      <c r="G116" s="9">
        <f>IF(AND(E116="",F116=""),"",N($G$3)+SUM($E$6:E116)-SUM($F$6:F116))</f>
        <v/>
      </c>
    </row>
    <row r="117">
      <c r="A117" s="16" t="n"/>
      <c r="B117" s="5" t="n"/>
      <c r="C117" s="5" t="n"/>
      <c r="D117" s="5" t="n"/>
      <c r="E117" s="17" t="n"/>
      <c r="F117" s="17" t="n"/>
      <c r="G117" s="9">
        <f>IF(AND(E117="",F117=""),"",N($G$3)+SUM($E$6:E117)-SUM($F$6:F117))</f>
        <v/>
      </c>
    </row>
    <row r="118">
      <c r="A118" s="16" t="n"/>
      <c r="B118" s="5" t="n"/>
      <c r="C118" s="5" t="n"/>
      <c r="D118" s="5" t="n"/>
      <c r="E118" s="17" t="n"/>
      <c r="F118" s="17" t="n"/>
      <c r="G118" s="9">
        <f>IF(AND(E118="",F118=""),"",N($G$3)+SUM($E$6:E118)-SUM($F$6:F118))</f>
        <v/>
      </c>
    </row>
    <row r="119">
      <c r="A119" s="16" t="n"/>
      <c r="B119" s="5" t="n"/>
      <c r="C119" s="5" t="n"/>
      <c r="D119" s="5" t="n"/>
      <c r="E119" s="17" t="n"/>
      <c r="F119" s="17" t="n"/>
      <c r="G119" s="9">
        <f>IF(AND(E119="",F119=""),"",N($G$3)+SUM($E$6:E119)-SUM($F$6:F119))</f>
        <v/>
      </c>
    </row>
    <row r="120">
      <c r="A120" s="16" t="n"/>
      <c r="B120" s="5" t="n"/>
      <c r="C120" s="5" t="n"/>
      <c r="D120" s="5" t="n"/>
      <c r="E120" s="17" t="n"/>
      <c r="F120" s="17" t="n"/>
      <c r="G120" s="9">
        <f>IF(AND(E120="",F120=""),"",N($G$3)+SUM($E$6:E120)-SUM($F$6:F120))</f>
        <v/>
      </c>
    </row>
    <row r="121">
      <c r="A121" s="16" t="n"/>
      <c r="B121" s="5" t="n"/>
      <c r="C121" s="5" t="n"/>
      <c r="D121" s="5" t="n"/>
      <c r="E121" s="17" t="n"/>
      <c r="F121" s="17" t="n"/>
      <c r="G121" s="9">
        <f>IF(AND(E121="",F121=""),"",N($G$3)+SUM($E$6:E121)-SUM($F$6:F121))</f>
        <v/>
      </c>
    </row>
    <row r="122">
      <c r="A122" s="16" t="n"/>
      <c r="B122" s="5" t="n"/>
      <c r="C122" s="5" t="n"/>
      <c r="D122" s="5" t="n"/>
      <c r="E122" s="17" t="n"/>
      <c r="F122" s="17" t="n"/>
      <c r="G122" s="9">
        <f>IF(AND(E122="",F122=""),"",N($G$3)+SUM($E$6:E122)-SUM($F$6:F122))</f>
        <v/>
      </c>
    </row>
    <row r="123">
      <c r="A123" s="16" t="n"/>
      <c r="B123" s="5" t="n"/>
      <c r="C123" s="5" t="n"/>
      <c r="D123" s="5" t="n"/>
      <c r="E123" s="17" t="n"/>
      <c r="F123" s="17" t="n"/>
      <c r="G123" s="9">
        <f>IF(AND(E123="",F123=""),"",N($G$3)+SUM($E$6:E123)-SUM($F$6:F123))</f>
        <v/>
      </c>
    </row>
    <row r="124">
      <c r="A124" s="16" t="n"/>
      <c r="B124" s="5" t="n"/>
      <c r="C124" s="5" t="n"/>
      <c r="D124" s="5" t="n"/>
      <c r="E124" s="17" t="n"/>
      <c r="F124" s="17" t="n"/>
      <c r="G124" s="9">
        <f>IF(AND(E124="",F124=""),"",N($G$3)+SUM($E$6:E124)-SUM($F$6:F124))</f>
        <v/>
      </c>
    </row>
    <row r="125">
      <c r="A125" s="16" t="n"/>
      <c r="B125" s="5" t="n"/>
      <c r="C125" s="5" t="n"/>
      <c r="D125" s="5" t="n"/>
      <c r="E125" s="17" t="n"/>
      <c r="F125" s="17" t="n"/>
      <c r="G125" s="9">
        <f>IF(AND(E125="",F125=""),"",N($G$3)+SUM($E$6:E125)-SUM($F$6:F125))</f>
        <v/>
      </c>
    </row>
    <row r="126">
      <c r="A126" s="16" t="n"/>
      <c r="B126" s="5" t="n"/>
      <c r="C126" s="5" t="n"/>
      <c r="D126" s="5" t="n"/>
      <c r="E126" s="17" t="n"/>
      <c r="F126" s="17" t="n"/>
      <c r="G126" s="9">
        <f>IF(AND(E126="",F126=""),"",N($G$3)+SUM($E$6:E126)-SUM($F$6:F126))</f>
        <v/>
      </c>
    </row>
    <row r="127">
      <c r="A127" s="16" t="n"/>
      <c r="B127" s="5" t="n"/>
      <c r="C127" s="5" t="n"/>
      <c r="D127" s="5" t="n"/>
      <c r="E127" s="17" t="n"/>
      <c r="F127" s="17" t="n"/>
      <c r="G127" s="9">
        <f>IF(AND(E127="",F127=""),"",N($G$3)+SUM($E$6:E127)-SUM($F$6:F127))</f>
        <v/>
      </c>
    </row>
    <row r="128">
      <c r="A128" s="16" t="n"/>
      <c r="B128" s="5" t="n"/>
      <c r="C128" s="5" t="n"/>
      <c r="D128" s="5" t="n"/>
      <c r="E128" s="17" t="n"/>
      <c r="F128" s="17" t="n"/>
      <c r="G128" s="9">
        <f>IF(AND(E128="",F128=""),"",N($G$3)+SUM($E$6:E128)-SUM($F$6:F128))</f>
        <v/>
      </c>
    </row>
    <row r="129">
      <c r="A129" s="16" t="n"/>
      <c r="B129" s="5" t="n"/>
      <c r="C129" s="5" t="n"/>
      <c r="D129" s="5" t="n"/>
      <c r="E129" s="17" t="n"/>
      <c r="F129" s="17" t="n"/>
      <c r="G129" s="9">
        <f>IF(AND(E129="",F129=""),"",N($G$3)+SUM($E$6:E129)-SUM($F$6:F129))</f>
        <v/>
      </c>
    </row>
    <row r="130">
      <c r="A130" s="16" t="n"/>
      <c r="B130" s="5" t="n"/>
      <c r="C130" s="5" t="n"/>
      <c r="D130" s="5" t="n"/>
      <c r="E130" s="17" t="n"/>
      <c r="F130" s="17" t="n"/>
      <c r="G130" s="9">
        <f>IF(AND(E130="",F130=""),"",N($G$3)+SUM($E$6:E130)-SUM($F$6:F130))</f>
        <v/>
      </c>
    </row>
    <row r="131">
      <c r="A131" s="16" t="n"/>
      <c r="B131" s="5" t="n"/>
      <c r="C131" s="5" t="n"/>
      <c r="D131" s="5" t="n"/>
      <c r="E131" s="17" t="n"/>
      <c r="F131" s="17" t="n"/>
      <c r="G131" s="9">
        <f>IF(AND(E131="",F131=""),"",N($G$3)+SUM($E$6:E131)-SUM($F$6:F131))</f>
        <v/>
      </c>
    </row>
    <row r="132">
      <c r="A132" s="16" t="n"/>
      <c r="B132" s="5" t="n"/>
      <c r="C132" s="5" t="n"/>
      <c r="D132" s="5" t="n"/>
      <c r="E132" s="17" t="n"/>
      <c r="F132" s="17" t="n"/>
      <c r="G132" s="9">
        <f>IF(AND(E132="",F132=""),"",N($G$3)+SUM($E$6:E132)-SUM($F$6:F132))</f>
        <v/>
      </c>
    </row>
    <row r="133">
      <c r="A133" s="16" t="n"/>
      <c r="B133" s="5" t="n"/>
      <c r="C133" s="5" t="n"/>
      <c r="D133" s="5" t="n"/>
      <c r="E133" s="17" t="n"/>
      <c r="F133" s="17" t="n"/>
      <c r="G133" s="9">
        <f>IF(AND(E133="",F133=""),"",N($G$3)+SUM($E$6:E133)-SUM($F$6:F133))</f>
        <v/>
      </c>
    </row>
    <row r="134">
      <c r="A134" s="16" t="n"/>
      <c r="B134" s="5" t="n"/>
      <c r="C134" s="5" t="n"/>
      <c r="D134" s="5" t="n"/>
      <c r="E134" s="17" t="n"/>
      <c r="F134" s="17" t="n"/>
      <c r="G134" s="9">
        <f>IF(AND(E134="",F134=""),"",N($G$3)+SUM($E$6:E134)-SUM($F$6:F134))</f>
        <v/>
      </c>
    </row>
    <row r="135">
      <c r="A135" s="16" t="n"/>
      <c r="B135" s="5" t="n"/>
      <c r="C135" s="5" t="n"/>
      <c r="D135" s="5" t="n"/>
      <c r="E135" s="17" t="n"/>
      <c r="F135" s="17" t="n"/>
      <c r="G135" s="9">
        <f>IF(AND(E135="",F135=""),"",N($G$3)+SUM($E$6:E135)-SUM($F$6:F135))</f>
        <v/>
      </c>
    </row>
    <row r="136">
      <c r="A136" s="16" t="n"/>
      <c r="B136" s="5" t="n"/>
      <c r="C136" s="5" t="n"/>
      <c r="D136" s="5" t="n"/>
      <c r="E136" s="17" t="n"/>
      <c r="F136" s="17" t="n"/>
      <c r="G136" s="9">
        <f>IF(AND(E136="",F136=""),"",N($G$3)+SUM($E$6:E136)-SUM($F$6:F136))</f>
        <v/>
      </c>
    </row>
    <row r="137">
      <c r="A137" s="16" t="n"/>
      <c r="B137" s="5" t="n"/>
      <c r="C137" s="5" t="n"/>
      <c r="D137" s="5" t="n"/>
      <c r="E137" s="17" t="n"/>
      <c r="F137" s="17" t="n"/>
      <c r="G137" s="9">
        <f>IF(AND(E137="",F137=""),"",N($G$3)+SUM($E$6:E137)-SUM($F$6:F137))</f>
        <v/>
      </c>
    </row>
    <row r="138">
      <c r="A138" s="16" t="n"/>
      <c r="B138" s="5" t="n"/>
      <c r="C138" s="5" t="n"/>
      <c r="D138" s="5" t="n"/>
      <c r="E138" s="17" t="n"/>
      <c r="F138" s="17" t="n"/>
      <c r="G138" s="9">
        <f>IF(AND(E138="",F138=""),"",N($G$3)+SUM($E$6:E138)-SUM($F$6:F138))</f>
        <v/>
      </c>
    </row>
    <row r="139">
      <c r="A139" s="16" t="n"/>
      <c r="B139" s="5" t="n"/>
      <c r="C139" s="5" t="n"/>
      <c r="D139" s="5" t="n"/>
      <c r="E139" s="17" t="n"/>
      <c r="F139" s="17" t="n"/>
      <c r="G139" s="9">
        <f>IF(AND(E139="",F139=""),"",N($G$3)+SUM($E$6:E139)-SUM($F$6:F139))</f>
        <v/>
      </c>
    </row>
    <row r="140">
      <c r="A140" s="16" t="n"/>
      <c r="B140" s="5" t="n"/>
      <c r="C140" s="5" t="n"/>
      <c r="D140" s="5" t="n"/>
      <c r="E140" s="17" t="n"/>
      <c r="F140" s="17" t="n"/>
      <c r="G140" s="9">
        <f>IF(AND(E140="",F140=""),"",N($G$3)+SUM($E$6:E140)-SUM($F$6:F140))</f>
        <v/>
      </c>
    </row>
    <row r="141">
      <c r="A141" s="16" t="n"/>
      <c r="B141" s="5" t="n"/>
      <c r="C141" s="5" t="n"/>
      <c r="D141" s="5" t="n"/>
      <c r="E141" s="17" t="n"/>
      <c r="F141" s="17" t="n"/>
      <c r="G141" s="9">
        <f>IF(AND(E141="",F141=""),"",N($G$3)+SUM($E$6:E141)-SUM($F$6:F141))</f>
        <v/>
      </c>
    </row>
    <row r="142">
      <c r="A142" s="16" t="n"/>
      <c r="B142" s="5" t="n"/>
      <c r="C142" s="5" t="n"/>
      <c r="D142" s="5" t="n"/>
      <c r="E142" s="17" t="n"/>
      <c r="F142" s="17" t="n"/>
      <c r="G142" s="9">
        <f>IF(AND(E142="",F142=""),"",N($G$3)+SUM($E$6:E142)-SUM($F$6:F142))</f>
        <v/>
      </c>
    </row>
    <row r="143">
      <c r="A143" s="16" t="n"/>
      <c r="B143" s="5" t="n"/>
      <c r="C143" s="5" t="n"/>
      <c r="D143" s="5" t="n"/>
      <c r="E143" s="17" t="n"/>
      <c r="F143" s="17" t="n"/>
      <c r="G143" s="9">
        <f>IF(AND(E143="",F143=""),"",N($G$3)+SUM($E$6:E143)-SUM($F$6:F143))</f>
        <v/>
      </c>
    </row>
    <row r="144">
      <c r="A144" s="16" t="n"/>
      <c r="B144" s="5" t="n"/>
      <c r="C144" s="5" t="n"/>
      <c r="D144" s="5" t="n"/>
      <c r="E144" s="17" t="n"/>
      <c r="F144" s="17" t="n"/>
      <c r="G144" s="9">
        <f>IF(AND(E144="",F144=""),"",N($G$3)+SUM($E$6:E144)-SUM($F$6:F144))</f>
        <v/>
      </c>
    </row>
    <row r="145">
      <c r="A145" s="16" t="n"/>
      <c r="B145" s="5" t="n"/>
      <c r="C145" s="5" t="n"/>
      <c r="D145" s="5" t="n"/>
      <c r="E145" s="17" t="n"/>
      <c r="F145" s="17" t="n"/>
      <c r="G145" s="9">
        <f>IF(AND(E145="",F145=""),"",N($G$3)+SUM($E$6:E145)-SUM($F$6:F145))</f>
        <v/>
      </c>
    </row>
    <row r="146">
      <c r="A146" s="16" t="n"/>
      <c r="B146" s="5" t="n"/>
      <c r="C146" s="5" t="n"/>
      <c r="D146" s="5" t="n"/>
      <c r="E146" s="17" t="n"/>
      <c r="F146" s="17" t="n"/>
      <c r="G146" s="9">
        <f>IF(AND(E146="",F146=""),"",N($G$3)+SUM($E$6:E146)-SUM($F$6:F146))</f>
        <v/>
      </c>
    </row>
    <row r="147">
      <c r="A147" s="16" t="n"/>
      <c r="B147" s="5" t="n"/>
      <c r="C147" s="5" t="n"/>
      <c r="D147" s="5" t="n"/>
      <c r="E147" s="17" t="n"/>
      <c r="F147" s="17" t="n"/>
      <c r="G147" s="9">
        <f>IF(AND(E147="",F147=""),"",N($G$3)+SUM($E$6:E147)-SUM($F$6:F147))</f>
        <v/>
      </c>
    </row>
    <row r="148">
      <c r="A148" s="16" t="n"/>
      <c r="B148" s="5" t="n"/>
      <c r="C148" s="5" t="n"/>
      <c r="D148" s="5" t="n"/>
      <c r="E148" s="17" t="n"/>
      <c r="F148" s="17" t="n"/>
      <c r="G148" s="9">
        <f>IF(AND(E148="",F148=""),"",N($G$3)+SUM($E$6:E148)-SUM($F$6:F148))</f>
        <v/>
      </c>
    </row>
    <row r="149">
      <c r="A149" s="16" t="n"/>
      <c r="B149" s="5" t="n"/>
      <c r="C149" s="5" t="n"/>
      <c r="D149" s="5" t="n"/>
      <c r="E149" s="17" t="n"/>
      <c r="F149" s="17" t="n"/>
      <c r="G149" s="9">
        <f>IF(AND(E149="",F149=""),"",N($G$3)+SUM($E$6:E149)-SUM($F$6:F149))</f>
        <v/>
      </c>
    </row>
    <row r="150">
      <c r="A150" s="16" t="n"/>
      <c r="B150" s="5" t="n"/>
      <c r="C150" s="5" t="n"/>
      <c r="D150" s="5" t="n"/>
      <c r="E150" s="17" t="n"/>
      <c r="F150" s="17" t="n"/>
      <c r="G150" s="9">
        <f>IF(AND(E150="",F150=""),"",N($G$3)+SUM($E$6:E150)-SUM($F$6:F150))</f>
        <v/>
      </c>
    </row>
    <row r="151">
      <c r="A151" s="16" t="n"/>
      <c r="B151" s="5" t="n"/>
      <c r="C151" s="5" t="n"/>
      <c r="D151" s="5" t="n"/>
      <c r="E151" s="17" t="n"/>
      <c r="F151" s="17" t="n"/>
      <c r="G151" s="9">
        <f>IF(AND(E151="",F151=""),"",N($G$3)+SUM($E$6:E151)-SUM($F$6:F151))</f>
        <v/>
      </c>
    </row>
    <row r="152">
      <c r="A152" s="16" t="n"/>
      <c r="B152" s="5" t="n"/>
      <c r="C152" s="5" t="n"/>
      <c r="D152" s="5" t="n"/>
      <c r="E152" s="17" t="n"/>
      <c r="F152" s="17" t="n"/>
      <c r="G152" s="9">
        <f>IF(AND(E152="",F152=""),"",N($G$3)+SUM($E$6:E152)-SUM($F$6:F152))</f>
        <v/>
      </c>
    </row>
    <row r="153">
      <c r="A153" s="16" t="n"/>
      <c r="B153" s="5" t="n"/>
      <c r="C153" s="5" t="n"/>
      <c r="D153" s="5" t="n"/>
      <c r="E153" s="17" t="n"/>
      <c r="F153" s="17" t="n"/>
      <c r="G153" s="9">
        <f>IF(AND(E153="",F153=""),"",N($G$3)+SUM($E$6:E153)-SUM($F$6:F153))</f>
        <v/>
      </c>
    </row>
    <row r="154">
      <c r="A154" s="16" t="n"/>
      <c r="B154" s="5" t="n"/>
      <c r="C154" s="5" t="n"/>
      <c r="D154" s="5" t="n"/>
      <c r="E154" s="17" t="n"/>
      <c r="F154" s="17" t="n"/>
      <c r="G154" s="9">
        <f>IF(AND(E154="",F154=""),"",N($G$3)+SUM($E$6:E154)-SUM($F$6:F154))</f>
        <v/>
      </c>
    </row>
    <row r="155">
      <c r="A155" s="16" t="n"/>
      <c r="B155" s="5" t="n"/>
      <c r="C155" s="5" t="n"/>
      <c r="D155" s="5" t="n"/>
      <c r="E155" s="17" t="n"/>
      <c r="F155" s="17" t="n"/>
      <c r="G155" s="9">
        <f>IF(AND(E155="",F155=""),"",N($G$3)+SUM($E$6:E155)-SUM($F$6:F155))</f>
        <v/>
      </c>
    </row>
    <row r="156">
      <c r="A156" s="16" t="n"/>
      <c r="B156" s="5" t="n"/>
      <c r="C156" s="5" t="n"/>
      <c r="D156" s="5" t="n"/>
      <c r="E156" s="17" t="n"/>
      <c r="F156" s="17" t="n"/>
      <c r="G156" s="9">
        <f>IF(AND(E156="",F156=""),"",N($G$3)+SUM($E$6:E156)-SUM($F$6:F156))</f>
        <v/>
      </c>
    </row>
    <row r="157">
      <c r="A157" s="16" t="n"/>
      <c r="B157" s="5" t="n"/>
      <c r="C157" s="5" t="n"/>
      <c r="D157" s="5" t="n"/>
      <c r="E157" s="17" t="n"/>
      <c r="F157" s="17" t="n"/>
      <c r="G157" s="9">
        <f>IF(AND(E157="",F157=""),"",N($G$3)+SUM($E$6:E157)-SUM($F$6:F157))</f>
        <v/>
      </c>
    </row>
    <row r="158">
      <c r="A158" s="16" t="n"/>
      <c r="B158" s="5" t="n"/>
      <c r="C158" s="5" t="n"/>
      <c r="D158" s="5" t="n"/>
      <c r="E158" s="17" t="n"/>
      <c r="F158" s="17" t="n"/>
      <c r="G158" s="9">
        <f>IF(AND(E158="",F158=""),"",N($G$3)+SUM($E$6:E158)-SUM($F$6:F158))</f>
        <v/>
      </c>
    </row>
    <row r="159">
      <c r="A159" s="16" t="n"/>
      <c r="B159" s="5" t="n"/>
      <c r="C159" s="5" t="n"/>
      <c r="D159" s="5" t="n"/>
      <c r="E159" s="17" t="n"/>
      <c r="F159" s="17" t="n"/>
      <c r="G159" s="9">
        <f>IF(AND(E159="",F159=""),"",N($G$3)+SUM($E$6:E159)-SUM($F$6:F159))</f>
        <v/>
      </c>
    </row>
    <row r="160">
      <c r="A160" s="16" t="n"/>
      <c r="B160" s="5" t="n"/>
      <c r="C160" s="5" t="n"/>
      <c r="D160" s="5" t="n"/>
      <c r="E160" s="17" t="n"/>
      <c r="F160" s="17" t="n"/>
      <c r="G160" s="9">
        <f>IF(AND(E160="",F160=""),"",N($G$3)+SUM($E$6:E160)-SUM($F$6:F160))</f>
        <v/>
      </c>
    </row>
    <row r="161">
      <c r="A161" s="16" t="n"/>
      <c r="B161" s="5" t="n"/>
      <c r="C161" s="5" t="n"/>
      <c r="D161" s="5" t="n"/>
      <c r="E161" s="17" t="n"/>
      <c r="F161" s="17" t="n"/>
      <c r="G161" s="9">
        <f>IF(AND(E161="",F161=""),"",N($G$3)+SUM($E$6:E161)-SUM($F$6:F161))</f>
        <v/>
      </c>
    </row>
    <row r="162">
      <c r="A162" s="16" t="n"/>
      <c r="B162" s="5" t="n"/>
      <c r="C162" s="5" t="n"/>
      <c r="D162" s="5" t="n"/>
      <c r="E162" s="17" t="n"/>
      <c r="F162" s="17" t="n"/>
      <c r="G162" s="9">
        <f>IF(AND(E162="",F162=""),"",N($G$3)+SUM($E$6:E162)-SUM($F$6:F162))</f>
        <v/>
      </c>
    </row>
    <row r="163">
      <c r="A163" s="16" t="n"/>
      <c r="B163" s="5" t="n"/>
      <c r="C163" s="5" t="n"/>
      <c r="D163" s="5" t="n"/>
      <c r="E163" s="17" t="n"/>
      <c r="F163" s="17" t="n"/>
      <c r="G163" s="9">
        <f>IF(AND(E163="",F163=""),"",N($G$3)+SUM($E$6:E163)-SUM($F$6:F163))</f>
        <v/>
      </c>
    </row>
    <row r="164">
      <c r="A164" s="16" t="n"/>
      <c r="B164" s="5" t="n"/>
      <c r="C164" s="5" t="n"/>
      <c r="D164" s="5" t="n"/>
      <c r="E164" s="17" t="n"/>
      <c r="F164" s="17" t="n"/>
      <c r="G164" s="9">
        <f>IF(AND(E164="",F164=""),"",N($G$3)+SUM($E$6:E164)-SUM($F$6:F164))</f>
        <v/>
      </c>
    </row>
    <row r="165">
      <c r="A165" s="16" t="n"/>
      <c r="B165" s="5" t="n"/>
      <c r="C165" s="5" t="n"/>
      <c r="D165" s="5" t="n"/>
      <c r="E165" s="17" t="n"/>
      <c r="F165" s="17" t="n"/>
      <c r="G165" s="9">
        <f>IF(AND(E165="",F165=""),"",N($G$3)+SUM($E$6:E165)-SUM($F$6:F165))</f>
        <v/>
      </c>
    </row>
    <row r="166">
      <c r="A166" s="16" t="n"/>
      <c r="B166" s="5" t="n"/>
      <c r="C166" s="5" t="n"/>
      <c r="D166" s="5" t="n"/>
      <c r="E166" s="17" t="n"/>
      <c r="F166" s="17" t="n"/>
      <c r="G166" s="9">
        <f>IF(AND(E166="",F166=""),"",N($G$3)+SUM($E$6:E166)-SUM($F$6:F166))</f>
        <v/>
      </c>
    </row>
    <row r="167">
      <c r="A167" s="16" t="n"/>
      <c r="B167" s="5" t="n"/>
      <c r="C167" s="5" t="n"/>
      <c r="D167" s="5" t="n"/>
      <c r="E167" s="17" t="n"/>
      <c r="F167" s="17" t="n"/>
      <c r="G167" s="9">
        <f>IF(AND(E167="",F167=""),"",N($G$3)+SUM($E$6:E167)-SUM($F$6:F167))</f>
        <v/>
      </c>
    </row>
    <row r="168">
      <c r="A168" s="16" t="n"/>
      <c r="B168" s="5" t="n"/>
      <c r="C168" s="5" t="n"/>
      <c r="D168" s="5" t="n"/>
      <c r="E168" s="17" t="n"/>
      <c r="F168" s="17" t="n"/>
      <c r="G168" s="9">
        <f>IF(AND(E168="",F168=""),"",N($G$3)+SUM($E$6:E168)-SUM($F$6:F168))</f>
        <v/>
      </c>
    </row>
    <row r="169">
      <c r="A169" s="16" t="n"/>
      <c r="B169" s="5" t="n"/>
      <c r="C169" s="5" t="n"/>
      <c r="D169" s="5" t="n"/>
      <c r="E169" s="17" t="n"/>
      <c r="F169" s="17" t="n"/>
      <c r="G169" s="9">
        <f>IF(AND(E169="",F169=""),"",N($G$3)+SUM($E$6:E169)-SUM($F$6:F169))</f>
        <v/>
      </c>
    </row>
    <row r="170">
      <c r="A170" s="16" t="n"/>
      <c r="B170" s="5" t="n"/>
      <c r="C170" s="5" t="n"/>
      <c r="D170" s="5" t="n"/>
      <c r="E170" s="17" t="n"/>
      <c r="F170" s="17" t="n"/>
      <c r="G170" s="9">
        <f>IF(AND(E170="",F170=""),"",N($G$3)+SUM($E$6:E170)-SUM($F$6:F170))</f>
        <v/>
      </c>
    </row>
    <row r="171">
      <c r="A171" s="16" t="n"/>
      <c r="B171" s="5" t="n"/>
      <c r="C171" s="5" t="n"/>
      <c r="D171" s="5" t="n"/>
      <c r="E171" s="17" t="n"/>
      <c r="F171" s="17" t="n"/>
      <c r="G171" s="9">
        <f>IF(AND(E171="",F171=""),"",N($G$3)+SUM($E$6:E171)-SUM($F$6:F171))</f>
        <v/>
      </c>
    </row>
    <row r="172">
      <c r="A172" s="16" t="n"/>
      <c r="B172" s="5" t="n"/>
      <c r="C172" s="5" t="n"/>
      <c r="D172" s="5" t="n"/>
      <c r="E172" s="17" t="n"/>
      <c r="F172" s="17" t="n"/>
      <c r="G172" s="9">
        <f>IF(AND(E172="",F172=""),"",N($G$3)+SUM($E$6:E172)-SUM($F$6:F172))</f>
        <v/>
      </c>
    </row>
    <row r="173">
      <c r="A173" s="16" t="n"/>
      <c r="B173" s="5" t="n"/>
      <c r="C173" s="5" t="n"/>
      <c r="D173" s="5" t="n"/>
      <c r="E173" s="17" t="n"/>
      <c r="F173" s="17" t="n"/>
      <c r="G173" s="9">
        <f>IF(AND(E173="",F173=""),"",N($G$3)+SUM($E$6:E173)-SUM($F$6:F173))</f>
        <v/>
      </c>
    </row>
    <row r="174">
      <c r="A174" s="16" t="n"/>
      <c r="B174" s="5" t="n"/>
      <c r="C174" s="5" t="n"/>
      <c r="D174" s="5" t="n"/>
      <c r="E174" s="17" t="n"/>
      <c r="F174" s="17" t="n"/>
      <c r="G174" s="9">
        <f>IF(AND(E174="",F174=""),"",N($G$3)+SUM($E$6:E174)-SUM($F$6:F174))</f>
        <v/>
      </c>
    </row>
    <row r="175">
      <c r="A175" s="16" t="n"/>
      <c r="B175" s="5" t="n"/>
      <c r="C175" s="5" t="n"/>
      <c r="D175" s="5" t="n"/>
      <c r="E175" s="17" t="n"/>
      <c r="F175" s="17" t="n"/>
      <c r="G175" s="9">
        <f>IF(AND(E175="",F175=""),"",N($G$3)+SUM($E$6:E175)-SUM($F$6:F175))</f>
        <v/>
      </c>
    </row>
    <row r="176">
      <c r="A176" s="16" t="n"/>
      <c r="B176" s="5" t="n"/>
      <c r="C176" s="5" t="n"/>
      <c r="D176" s="5" t="n"/>
      <c r="E176" s="17" t="n"/>
      <c r="F176" s="17" t="n"/>
      <c r="G176" s="9">
        <f>IF(AND(E176="",F176=""),"",N($G$3)+SUM($E$6:E176)-SUM($F$6:F176))</f>
        <v/>
      </c>
    </row>
    <row r="177">
      <c r="A177" s="16" t="n"/>
      <c r="B177" s="5" t="n"/>
      <c r="C177" s="5" t="n"/>
      <c r="D177" s="5" t="n"/>
      <c r="E177" s="17" t="n"/>
      <c r="F177" s="17" t="n"/>
      <c r="G177" s="9">
        <f>IF(AND(E177="",F177=""),"",N($G$3)+SUM($E$6:E177)-SUM($F$6:F177))</f>
        <v/>
      </c>
    </row>
    <row r="178">
      <c r="A178" s="16" t="n"/>
      <c r="B178" s="5" t="n"/>
      <c r="C178" s="5" t="n"/>
      <c r="D178" s="5" t="n"/>
      <c r="E178" s="17" t="n"/>
      <c r="F178" s="17" t="n"/>
      <c r="G178" s="9">
        <f>IF(AND(E178="",F178=""),"",N($G$3)+SUM($E$6:E178)-SUM($F$6:F178))</f>
        <v/>
      </c>
    </row>
    <row r="179">
      <c r="A179" s="16" t="n"/>
      <c r="B179" s="5" t="n"/>
      <c r="C179" s="5" t="n"/>
      <c r="D179" s="5" t="n"/>
      <c r="E179" s="17" t="n"/>
      <c r="F179" s="17" t="n"/>
      <c r="G179" s="9">
        <f>IF(AND(E179="",F179=""),"",N($G$3)+SUM($E$6:E179)-SUM($F$6:F179))</f>
        <v/>
      </c>
    </row>
    <row r="180">
      <c r="A180" s="16" t="n"/>
      <c r="B180" s="5" t="n"/>
      <c r="C180" s="5" t="n"/>
      <c r="D180" s="5" t="n"/>
      <c r="E180" s="17" t="n"/>
      <c r="F180" s="17" t="n"/>
      <c r="G180" s="9">
        <f>IF(AND(E180="",F180=""),"",N($G$3)+SUM($E$6:E180)-SUM($F$6:F180))</f>
        <v/>
      </c>
    </row>
    <row r="181">
      <c r="A181" s="16" t="n"/>
      <c r="B181" s="5" t="n"/>
      <c r="C181" s="5" t="n"/>
      <c r="D181" s="5" t="n"/>
      <c r="E181" s="17" t="n"/>
      <c r="F181" s="17" t="n"/>
      <c r="G181" s="9">
        <f>IF(AND(E181="",F181=""),"",N($G$3)+SUM($E$6:E181)-SUM($F$6:F181))</f>
        <v/>
      </c>
    </row>
    <row r="182">
      <c r="A182" s="16" t="n"/>
      <c r="B182" s="5" t="n"/>
      <c r="C182" s="5" t="n"/>
      <c r="D182" s="5" t="n"/>
      <c r="E182" s="17" t="n"/>
      <c r="F182" s="17" t="n"/>
      <c r="G182" s="9">
        <f>IF(AND(E182="",F182=""),"",N($G$3)+SUM($E$6:E182)-SUM($F$6:F182))</f>
        <v/>
      </c>
    </row>
    <row r="183">
      <c r="A183" s="16" t="n"/>
      <c r="B183" s="5" t="n"/>
      <c r="C183" s="5" t="n"/>
      <c r="D183" s="5" t="n"/>
      <c r="E183" s="17" t="n"/>
      <c r="F183" s="17" t="n"/>
      <c r="G183" s="9">
        <f>IF(AND(E183="",F183=""),"",N($G$3)+SUM($E$6:E183)-SUM($F$6:F183))</f>
        <v/>
      </c>
    </row>
    <row r="184">
      <c r="A184" s="16" t="n"/>
      <c r="B184" s="5" t="n"/>
      <c r="C184" s="5" t="n"/>
      <c r="D184" s="5" t="n"/>
      <c r="E184" s="17" t="n"/>
      <c r="F184" s="17" t="n"/>
      <c r="G184" s="9">
        <f>IF(AND(E184="",F184=""),"",N($G$3)+SUM($E$6:E184)-SUM($F$6:F184))</f>
        <v/>
      </c>
    </row>
    <row r="185">
      <c r="A185" s="16" t="n"/>
      <c r="B185" s="5" t="n"/>
      <c r="C185" s="5" t="n"/>
      <c r="D185" s="5" t="n"/>
      <c r="E185" s="17" t="n"/>
      <c r="F185" s="17" t="n"/>
      <c r="G185" s="9">
        <f>IF(AND(E185="",F185=""),"",N($G$3)+SUM($E$6:E185)-SUM($F$6:F185))</f>
        <v/>
      </c>
    </row>
    <row r="186">
      <c r="A186" s="16" t="n"/>
      <c r="B186" s="5" t="n"/>
      <c r="C186" s="5" t="n"/>
      <c r="D186" s="5" t="n"/>
      <c r="E186" s="17" t="n"/>
      <c r="F186" s="17" t="n"/>
      <c r="G186" s="9">
        <f>IF(AND(E186="",F186=""),"",N($G$3)+SUM($E$6:E186)-SUM($F$6:F186))</f>
        <v/>
      </c>
    </row>
    <row r="187">
      <c r="A187" s="16" t="n"/>
      <c r="B187" s="5" t="n"/>
      <c r="C187" s="5" t="n"/>
      <c r="D187" s="5" t="n"/>
      <c r="E187" s="17" t="n"/>
      <c r="F187" s="17" t="n"/>
      <c r="G187" s="9">
        <f>IF(AND(E187="",F187=""),"",N($G$3)+SUM($E$6:E187)-SUM($F$6:F187))</f>
        <v/>
      </c>
    </row>
    <row r="188">
      <c r="A188" s="16" t="n"/>
      <c r="B188" s="5" t="n"/>
      <c r="C188" s="5" t="n"/>
      <c r="D188" s="5" t="n"/>
      <c r="E188" s="17" t="n"/>
      <c r="F188" s="17" t="n"/>
      <c r="G188" s="9">
        <f>IF(AND(E188="",F188=""),"",N($G$3)+SUM($E$6:E188)-SUM($F$6:F188))</f>
        <v/>
      </c>
    </row>
    <row r="189">
      <c r="A189" s="16" t="n"/>
      <c r="B189" s="5" t="n"/>
      <c r="C189" s="5" t="n"/>
      <c r="D189" s="5" t="n"/>
      <c r="E189" s="17" t="n"/>
      <c r="F189" s="17" t="n"/>
      <c r="G189" s="9">
        <f>IF(AND(E189="",F189=""),"",N($G$3)+SUM($E$6:E189)-SUM($F$6:F189))</f>
        <v/>
      </c>
    </row>
    <row r="190">
      <c r="A190" s="16" t="n"/>
      <c r="B190" s="5" t="n"/>
      <c r="C190" s="5" t="n"/>
      <c r="D190" s="5" t="n"/>
      <c r="E190" s="17" t="n"/>
      <c r="F190" s="17" t="n"/>
      <c r="G190" s="9">
        <f>IF(AND(E190="",F190=""),"",N($G$3)+SUM($E$6:E190)-SUM($F$6:F190))</f>
        <v/>
      </c>
    </row>
    <row r="191">
      <c r="A191" s="16" t="n"/>
      <c r="B191" s="5" t="n"/>
      <c r="C191" s="5" t="n"/>
      <c r="D191" s="5" t="n"/>
      <c r="E191" s="17" t="n"/>
      <c r="F191" s="17" t="n"/>
      <c r="G191" s="9">
        <f>IF(AND(E191="",F191=""),"",N($G$3)+SUM($E$6:E191)-SUM($F$6:F191))</f>
        <v/>
      </c>
    </row>
    <row r="192">
      <c r="A192" s="16" t="n"/>
      <c r="B192" s="5" t="n"/>
      <c r="C192" s="5" t="n"/>
      <c r="D192" s="5" t="n"/>
      <c r="E192" s="17" t="n"/>
      <c r="F192" s="17" t="n"/>
      <c r="G192" s="9">
        <f>IF(AND(E192="",F192=""),"",N($G$3)+SUM($E$6:E192)-SUM($F$6:F192))</f>
        <v/>
      </c>
    </row>
    <row r="193">
      <c r="A193" s="16" t="n"/>
      <c r="B193" s="5" t="n"/>
      <c r="C193" s="5" t="n"/>
      <c r="D193" s="5" t="n"/>
      <c r="E193" s="17" t="n"/>
      <c r="F193" s="17" t="n"/>
      <c r="G193" s="9">
        <f>IF(AND(E193="",F193=""),"",N($G$3)+SUM($E$6:E193)-SUM($F$6:F193))</f>
        <v/>
      </c>
    </row>
    <row r="194">
      <c r="A194" s="16" t="n"/>
      <c r="B194" s="5" t="n"/>
      <c r="C194" s="5" t="n"/>
      <c r="D194" s="5" t="n"/>
      <c r="E194" s="17" t="n"/>
      <c r="F194" s="17" t="n"/>
      <c r="G194" s="9">
        <f>IF(AND(E194="",F194=""),"",N($G$3)+SUM($E$6:E194)-SUM($F$6:F194))</f>
        <v/>
      </c>
    </row>
    <row r="195">
      <c r="A195" s="16" t="n"/>
      <c r="B195" s="5" t="n"/>
      <c r="C195" s="5" t="n"/>
      <c r="D195" s="5" t="n"/>
      <c r="E195" s="17" t="n"/>
      <c r="F195" s="17" t="n"/>
      <c r="G195" s="9">
        <f>IF(AND(E195="",F195=""),"",N($G$3)+SUM($E$6:E195)-SUM($F$6:F195))</f>
        <v/>
      </c>
    </row>
    <row r="196">
      <c r="A196" s="16" t="n"/>
      <c r="B196" s="5" t="n"/>
      <c r="C196" s="5" t="n"/>
      <c r="D196" s="5" t="n"/>
      <c r="E196" s="17" t="n"/>
      <c r="F196" s="17" t="n"/>
      <c r="G196" s="9">
        <f>IF(AND(E196="",F196=""),"",N($G$3)+SUM($E$6:E196)-SUM($F$6:F196))</f>
        <v/>
      </c>
    </row>
    <row r="197">
      <c r="A197" s="16" t="n"/>
      <c r="B197" s="5" t="n"/>
      <c r="C197" s="5" t="n"/>
      <c r="D197" s="5" t="n"/>
      <c r="E197" s="17" t="n"/>
      <c r="F197" s="17" t="n"/>
      <c r="G197" s="9">
        <f>IF(AND(E197="",F197=""),"",N($G$3)+SUM($E$6:E197)-SUM($F$6:F197))</f>
        <v/>
      </c>
    </row>
    <row r="198">
      <c r="A198" s="16" t="n"/>
      <c r="B198" s="5" t="n"/>
      <c r="C198" s="5" t="n"/>
      <c r="D198" s="5" t="n"/>
      <c r="E198" s="17" t="n"/>
      <c r="F198" s="17" t="n"/>
      <c r="G198" s="9">
        <f>IF(AND(E198="",F198=""),"",N($G$3)+SUM($E$6:E198)-SUM($F$6:F198))</f>
        <v/>
      </c>
    </row>
    <row r="199">
      <c r="A199" s="16" t="n"/>
      <c r="B199" s="5" t="n"/>
      <c r="C199" s="5" t="n"/>
      <c r="D199" s="5" t="n"/>
      <c r="E199" s="17" t="n"/>
      <c r="F199" s="17" t="n"/>
      <c r="G199" s="9">
        <f>IF(AND(E199="",F199=""),"",N($G$3)+SUM($E$6:E199)-SUM($F$6:F199))</f>
        <v/>
      </c>
    </row>
    <row r="200">
      <c r="A200" s="16" t="n"/>
      <c r="B200" s="5" t="n"/>
      <c r="C200" s="5" t="n"/>
      <c r="D200" s="5" t="n"/>
      <c r="E200" s="17" t="n"/>
      <c r="F200" s="17" t="n"/>
      <c r="G200" s="9">
        <f>IF(AND(E200="",F200=""),"",N($G$3)+SUM($E$6:E200)-SUM($F$6:F200))</f>
        <v/>
      </c>
    </row>
    <row r="201">
      <c r="A201" s="16" t="n"/>
      <c r="B201" s="5" t="n"/>
      <c r="C201" s="5" t="n"/>
      <c r="D201" s="5" t="n"/>
      <c r="E201" s="17" t="n"/>
      <c r="F201" s="17" t="n"/>
      <c r="G201" s="9">
        <f>IF(AND(E201="",F201=""),"",N($G$3)+SUM($E$6:E201)-SUM($F$6:F201))</f>
        <v/>
      </c>
    </row>
    <row r="202">
      <c r="A202" s="16" t="n"/>
      <c r="B202" s="5" t="n"/>
      <c r="C202" s="5" t="n"/>
      <c r="D202" s="5" t="n"/>
      <c r="E202" s="17" t="n"/>
      <c r="F202" s="17" t="n"/>
      <c r="G202" s="9">
        <f>IF(AND(E202="",F202=""),"",N($G$3)+SUM($E$6:E202)-SUM($F$6:F202))</f>
        <v/>
      </c>
    </row>
    <row r="203">
      <c r="A203" s="16" t="n"/>
      <c r="B203" s="5" t="n"/>
      <c r="C203" s="5" t="n"/>
      <c r="D203" s="5" t="n"/>
      <c r="E203" s="17" t="n"/>
      <c r="F203" s="17" t="n"/>
      <c r="G203" s="9">
        <f>IF(AND(E203="",F203=""),"",N($G$3)+SUM($E$6:E203)-SUM($F$6:F203))</f>
        <v/>
      </c>
    </row>
    <row r="204">
      <c r="A204" s="16" t="n"/>
      <c r="B204" s="5" t="n"/>
      <c r="C204" s="5" t="n"/>
      <c r="D204" s="5" t="n"/>
      <c r="E204" s="17" t="n"/>
      <c r="F204" s="17" t="n"/>
      <c r="G204" s="9">
        <f>IF(AND(E204="",F204=""),"",N($G$3)+SUM($E$6:E204)-SUM($F$6:F204))</f>
        <v/>
      </c>
    </row>
    <row r="205">
      <c r="A205" s="16" t="n"/>
      <c r="B205" s="5" t="n"/>
      <c r="C205" s="5" t="n"/>
      <c r="D205" s="5" t="n"/>
      <c r="E205" s="17" t="n"/>
      <c r="F205" s="17" t="n"/>
      <c r="G205" s="9">
        <f>IF(AND(E205="",F205=""),"",N($G$3)+SUM($E$6:E205)-SUM($F$6:F205))</f>
        <v/>
      </c>
    </row>
    <row r="206">
      <c r="A206" s="16" t="n"/>
      <c r="B206" s="5" t="n"/>
      <c r="C206" s="5" t="n"/>
      <c r="D206" s="5" t="n"/>
      <c r="E206" s="17" t="n"/>
      <c r="F206" s="17" t="n"/>
      <c r="G206" s="9">
        <f>IF(AND(E206="",F206=""),"",N($G$3)+SUM($E$6:E206)-SUM($F$6:F206))</f>
        <v/>
      </c>
    </row>
    <row r="207">
      <c r="A207" s="16" t="n"/>
      <c r="B207" s="5" t="n"/>
      <c r="C207" s="5" t="n"/>
      <c r="D207" s="5" t="n"/>
      <c r="E207" s="17" t="n"/>
      <c r="F207" s="17" t="n"/>
      <c r="G207" s="9">
        <f>IF(AND(E207="",F207=""),"",N($G$3)+SUM($E$6:E207)-SUM($F$6:F207))</f>
        <v/>
      </c>
    </row>
    <row r="208">
      <c r="A208" s="16" t="n"/>
      <c r="B208" s="5" t="n"/>
      <c r="C208" s="5" t="n"/>
      <c r="D208" s="5" t="n"/>
      <c r="E208" s="17" t="n"/>
      <c r="F208" s="17" t="n"/>
      <c r="G208" s="9">
        <f>IF(AND(E208="",F208=""),"",N($G$3)+SUM($E$6:E208)-SUM($F$6:F208))</f>
        <v/>
      </c>
    </row>
    <row r="209">
      <c r="A209" s="16" t="n"/>
      <c r="B209" s="5" t="n"/>
      <c r="C209" s="5" t="n"/>
      <c r="D209" s="5" t="n"/>
      <c r="E209" s="17" t="n"/>
      <c r="F209" s="17" t="n"/>
      <c r="G209" s="9">
        <f>IF(AND(E209="",F209=""),"",N($G$3)+SUM($E$6:E209)-SUM($F$6:F209))</f>
        <v/>
      </c>
    </row>
    <row r="210">
      <c r="A210" s="16" t="n"/>
      <c r="B210" s="5" t="n"/>
      <c r="C210" s="5" t="n"/>
      <c r="D210" s="5" t="n"/>
      <c r="E210" s="17" t="n"/>
      <c r="F210" s="17" t="n"/>
      <c r="G210" s="9">
        <f>IF(AND(E210="",F210=""),"",N($G$3)+SUM($E$6:E210)-SUM($F$6:F210))</f>
        <v/>
      </c>
    </row>
    <row r="211">
      <c r="A211" s="16" t="n"/>
      <c r="B211" s="5" t="n"/>
      <c r="C211" s="5" t="n"/>
      <c r="D211" s="5" t="n"/>
      <c r="E211" s="17" t="n"/>
      <c r="F211" s="17" t="n"/>
      <c r="G211" s="9">
        <f>IF(AND(E211="",F211=""),"",N($G$3)+SUM($E$6:E211)-SUM($F$6:F211))</f>
        <v/>
      </c>
    </row>
    <row r="212">
      <c r="A212" s="16" t="n"/>
      <c r="B212" s="5" t="n"/>
      <c r="C212" s="5" t="n"/>
      <c r="D212" s="5" t="n"/>
      <c r="E212" s="17" t="n"/>
      <c r="F212" s="17" t="n"/>
      <c r="G212" s="9">
        <f>IF(AND(E212="",F212=""),"",N($G$3)+SUM($E$6:E212)-SUM($F$6:F212))</f>
        <v/>
      </c>
    </row>
    <row r="213">
      <c r="A213" s="16" t="n"/>
      <c r="B213" s="5" t="n"/>
      <c r="C213" s="5" t="n"/>
      <c r="D213" s="5" t="n"/>
      <c r="E213" s="17" t="n"/>
      <c r="F213" s="17" t="n"/>
      <c r="G213" s="9">
        <f>IF(AND(E213="",F213=""),"",N($G$3)+SUM($E$6:E213)-SUM($F$6:F213))</f>
        <v/>
      </c>
    </row>
    <row r="214">
      <c r="A214" s="16" t="n"/>
      <c r="B214" s="5" t="n"/>
      <c r="C214" s="5" t="n"/>
      <c r="D214" s="5" t="n"/>
      <c r="E214" s="17" t="n"/>
      <c r="F214" s="17" t="n"/>
      <c r="G214" s="9">
        <f>IF(AND(E214="",F214=""),"",N($G$3)+SUM($E$6:E214)-SUM($F$6:F214))</f>
        <v/>
      </c>
    </row>
    <row r="215">
      <c r="A215" s="16" t="n"/>
      <c r="B215" s="5" t="n"/>
      <c r="C215" s="5" t="n"/>
      <c r="D215" s="5" t="n"/>
      <c r="E215" s="17" t="n"/>
      <c r="F215" s="17" t="n"/>
      <c r="G215" s="9">
        <f>IF(AND(E215="",F215=""),"",N($G$3)+SUM($E$6:E215)-SUM($F$6:F215))</f>
        <v/>
      </c>
    </row>
    <row r="216">
      <c r="A216" s="16" t="n"/>
      <c r="B216" s="5" t="n"/>
      <c r="C216" s="5" t="n"/>
      <c r="D216" s="5" t="n"/>
      <c r="E216" s="17" t="n"/>
      <c r="F216" s="17" t="n"/>
      <c r="G216" s="9">
        <f>IF(AND(E216="",F216=""),"",N($G$3)+SUM($E$6:E216)-SUM($F$6:F216))</f>
        <v/>
      </c>
    </row>
    <row r="217">
      <c r="A217" s="16" t="n"/>
      <c r="B217" s="5" t="n"/>
      <c r="C217" s="5" t="n"/>
      <c r="D217" s="5" t="n"/>
      <c r="E217" s="17" t="n"/>
      <c r="F217" s="17" t="n"/>
      <c r="G217" s="9">
        <f>IF(AND(E217="",F217=""),"",N($G$3)+SUM($E$6:E217)-SUM($F$6:F217))</f>
        <v/>
      </c>
    </row>
    <row r="218">
      <c r="A218" s="16" t="n"/>
      <c r="B218" s="5" t="n"/>
      <c r="C218" s="5" t="n"/>
      <c r="D218" s="5" t="n"/>
      <c r="E218" s="17" t="n"/>
      <c r="F218" s="17" t="n"/>
      <c r="G218" s="9">
        <f>IF(AND(E218="",F218=""),"",N($G$3)+SUM($E$6:E218)-SUM($F$6:F218))</f>
        <v/>
      </c>
    </row>
    <row r="219">
      <c r="A219" s="16" t="n"/>
      <c r="B219" s="5" t="n"/>
      <c r="C219" s="5" t="n"/>
      <c r="D219" s="5" t="n"/>
      <c r="E219" s="17" t="n"/>
      <c r="F219" s="17" t="n"/>
      <c r="G219" s="9">
        <f>IF(AND(E219="",F219=""),"",N($G$3)+SUM($E$6:E219)-SUM($F$6:F219))</f>
        <v/>
      </c>
    </row>
    <row r="220">
      <c r="A220" s="16" t="n"/>
      <c r="B220" s="5" t="n"/>
      <c r="C220" s="5" t="n"/>
      <c r="D220" s="5" t="n"/>
      <c r="E220" s="17" t="n"/>
      <c r="F220" s="17" t="n"/>
      <c r="G220" s="9">
        <f>IF(AND(E220="",F220=""),"",N($G$3)+SUM($E$6:E220)-SUM($F$6:F220))</f>
        <v/>
      </c>
    </row>
    <row r="221">
      <c r="A221" s="16" t="n"/>
      <c r="B221" s="5" t="n"/>
      <c r="C221" s="5" t="n"/>
      <c r="D221" s="5" t="n"/>
      <c r="E221" s="17" t="n"/>
      <c r="F221" s="17" t="n"/>
      <c r="G221" s="9">
        <f>IF(AND(E221="",F221=""),"",N($G$3)+SUM($E$6:E221)-SUM($F$6:F221))</f>
        <v/>
      </c>
    </row>
    <row r="222">
      <c r="A222" s="16" t="n"/>
      <c r="B222" s="5" t="n"/>
      <c r="C222" s="5" t="n"/>
      <c r="D222" s="5" t="n"/>
      <c r="E222" s="17" t="n"/>
      <c r="F222" s="17" t="n"/>
      <c r="G222" s="9">
        <f>IF(AND(E222="",F222=""),"",N($G$3)+SUM($E$6:E222)-SUM($F$6:F222))</f>
        <v/>
      </c>
    </row>
    <row r="223">
      <c r="A223" s="16" t="n"/>
      <c r="B223" s="5" t="n"/>
      <c r="C223" s="5" t="n"/>
      <c r="D223" s="5" t="n"/>
      <c r="E223" s="17" t="n"/>
      <c r="F223" s="17" t="n"/>
      <c r="G223" s="9">
        <f>IF(AND(E223="",F223=""),"",N($G$3)+SUM($E$6:E223)-SUM($F$6:F223))</f>
        <v/>
      </c>
    </row>
    <row r="224">
      <c r="A224" s="16" t="n"/>
      <c r="B224" s="5" t="n"/>
      <c r="C224" s="5" t="n"/>
      <c r="D224" s="5" t="n"/>
      <c r="E224" s="17" t="n"/>
      <c r="F224" s="17" t="n"/>
      <c r="G224" s="9">
        <f>IF(AND(E224="",F224=""),"",N($G$3)+SUM($E$6:E224)-SUM($F$6:F224))</f>
        <v/>
      </c>
    </row>
    <row r="225">
      <c r="A225" s="16" t="n"/>
      <c r="B225" s="5" t="n"/>
      <c r="C225" s="5" t="n"/>
      <c r="D225" s="5" t="n"/>
      <c r="E225" s="17" t="n"/>
      <c r="F225" s="17" t="n"/>
      <c r="G225" s="9">
        <f>IF(AND(E225="",F225=""),"",N($G$3)+SUM($E$6:E225)-SUM($F$6:F225))</f>
        <v/>
      </c>
    </row>
    <row r="226">
      <c r="A226" s="16" t="n"/>
      <c r="B226" s="5" t="n"/>
      <c r="C226" s="5" t="n"/>
      <c r="D226" s="5" t="n"/>
      <c r="E226" s="17" t="n"/>
      <c r="F226" s="17" t="n"/>
      <c r="G226" s="9">
        <f>IF(AND(E226="",F226=""),"",N($G$3)+SUM($E$6:E226)-SUM($F$6:F226))</f>
        <v/>
      </c>
    </row>
    <row r="227">
      <c r="A227" s="16" t="n"/>
      <c r="B227" s="5" t="n"/>
      <c r="C227" s="5" t="n"/>
      <c r="D227" s="5" t="n"/>
      <c r="E227" s="17" t="n"/>
      <c r="F227" s="17" t="n"/>
      <c r="G227" s="9">
        <f>IF(AND(E227="",F227=""),"",N($G$3)+SUM($E$6:E227)-SUM($F$6:F227))</f>
        <v/>
      </c>
    </row>
    <row r="228">
      <c r="A228" s="16" t="n"/>
      <c r="B228" s="5" t="n"/>
      <c r="C228" s="5" t="n"/>
      <c r="D228" s="5" t="n"/>
      <c r="E228" s="17" t="n"/>
      <c r="F228" s="17" t="n"/>
      <c r="G228" s="9">
        <f>IF(AND(E228="",F228=""),"",N($G$3)+SUM($E$6:E228)-SUM($F$6:F228))</f>
        <v/>
      </c>
    </row>
    <row r="229">
      <c r="A229" s="16" t="n"/>
      <c r="B229" s="5" t="n"/>
      <c r="C229" s="5" t="n"/>
      <c r="D229" s="5" t="n"/>
      <c r="E229" s="17" t="n"/>
      <c r="F229" s="17" t="n"/>
      <c r="G229" s="9">
        <f>IF(AND(E229="",F229=""),"",N($G$3)+SUM($E$6:E229)-SUM($F$6:F229))</f>
        <v/>
      </c>
    </row>
    <row r="230">
      <c r="A230" s="16" t="n"/>
      <c r="B230" s="5" t="n"/>
      <c r="C230" s="5" t="n"/>
      <c r="D230" s="5" t="n"/>
      <c r="E230" s="17" t="n"/>
      <c r="F230" s="17" t="n"/>
      <c r="G230" s="9">
        <f>IF(AND(E230="",F230=""),"",N($G$3)+SUM($E$6:E230)-SUM($F$6:F230))</f>
        <v/>
      </c>
    </row>
    <row r="231">
      <c r="A231" s="16" t="n"/>
      <c r="B231" s="5" t="n"/>
      <c r="C231" s="5" t="n"/>
      <c r="D231" s="5" t="n"/>
      <c r="E231" s="17" t="n"/>
      <c r="F231" s="17" t="n"/>
      <c r="G231" s="9">
        <f>IF(AND(E231="",F231=""),"",N($G$3)+SUM($E$6:E231)-SUM($F$6:F231))</f>
        <v/>
      </c>
    </row>
    <row r="232">
      <c r="A232" s="16" t="n"/>
      <c r="B232" s="5" t="n"/>
      <c r="C232" s="5" t="n"/>
      <c r="D232" s="5" t="n"/>
      <c r="E232" s="17" t="n"/>
      <c r="F232" s="17" t="n"/>
      <c r="G232" s="9">
        <f>IF(AND(E232="",F232=""),"",N($G$3)+SUM($E$6:E232)-SUM($F$6:F232))</f>
        <v/>
      </c>
    </row>
    <row r="233">
      <c r="A233" s="16" t="n"/>
      <c r="B233" s="5" t="n"/>
      <c r="C233" s="5" t="n"/>
      <c r="D233" s="5" t="n"/>
      <c r="E233" s="17" t="n"/>
      <c r="F233" s="17" t="n"/>
      <c r="G233" s="9">
        <f>IF(AND(E233="",F233=""),"",N($G$3)+SUM($E$6:E233)-SUM($F$6:F233))</f>
        <v/>
      </c>
    </row>
    <row r="234">
      <c r="A234" s="16" t="n"/>
      <c r="B234" s="5" t="n"/>
      <c r="C234" s="5" t="n"/>
      <c r="D234" s="5" t="n"/>
      <c r="E234" s="17" t="n"/>
      <c r="F234" s="17" t="n"/>
      <c r="G234" s="9">
        <f>IF(AND(E234="",F234=""),"",N($G$3)+SUM($E$6:E234)-SUM($F$6:F234))</f>
        <v/>
      </c>
    </row>
    <row r="235">
      <c r="A235" s="16" t="n"/>
      <c r="B235" s="5" t="n"/>
      <c r="C235" s="5" t="n"/>
      <c r="D235" s="5" t="n"/>
      <c r="E235" s="17" t="n"/>
      <c r="F235" s="17" t="n"/>
      <c r="G235" s="9">
        <f>IF(AND(E235="",F235=""),"",N($G$3)+SUM($E$6:E235)-SUM($F$6:F235))</f>
        <v/>
      </c>
    </row>
    <row r="236">
      <c r="A236" s="16" t="n"/>
      <c r="B236" s="5" t="n"/>
      <c r="C236" s="5" t="n"/>
      <c r="D236" s="5" t="n"/>
      <c r="E236" s="17" t="n"/>
      <c r="F236" s="17" t="n"/>
      <c r="G236" s="9">
        <f>IF(AND(E236="",F236=""),"",N($G$3)+SUM($E$6:E236)-SUM($F$6:F236))</f>
        <v/>
      </c>
    </row>
    <row r="237">
      <c r="A237" s="16" t="n"/>
      <c r="B237" s="5" t="n"/>
      <c r="C237" s="5" t="n"/>
      <c r="D237" s="5" t="n"/>
      <c r="E237" s="17" t="n"/>
      <c r="F237" s="17" t="n"/>
      <c r="G237" s="9">
        <f>IF(AND(E237="",F237=""),"",N($G$3)+SUM($E$6:E237)-SUM($F$6:F237))</f>
        <v/>
      </c>
    </row>
    <row r="238">
      <c r="A238" s="16" t="n"/>
      <c r="B238" s="5" t="n"/>
      <c r="C238" s="5" t="n"/>
      <c r="D238" s="5" t="n"/>
      <c r="E238" s="17" t="n"/>
      <c r="F238" s="17" t="n"/>
      <c r="G238" s="9">
        <f>IF(AND(E238="",F238=""),"",N($G$3)+SUM($E$6:E238)-SUM($F$6:F238))</f>
        <v/>
      </c>
    </row>
    <row r="239">
      <c r="A239" s="16" t="n"/>
      <c r="B239" s="5" t="n"/>
      <c r="C239" s="5" t="n"/>
      <c r="D239" s="5" t="n"/>
      <c r="E239" s="17" t="n"/>
      <c r="F239" s="17" t="n"/>
      <c r="G239" s="9">
        <f>IF(AND(E239="",F239=""),"",N($G$3)+SUM($E$6:E239)-SUM($F$6:F239))</f>
        <v/>
      </c>
    </row>
    <row r="240">
      <c r="A240" s="16" t="n"/>
      <c r="B240" s="5" t="n"/>
      <c r="C240" s="5" t="n"/>
      <c r="D240" s="5" t="n"/>
      <c r="E240" s="17" t="n"/>
      <c r="F240" s="17" t="n"/>
      <c r="G240" s="9">
        <f>IF(AND(E240="",F240=""),"",N($G$3)+SUM($E$6:E240)-SUM($F$6:F240))</f>
        <v/>
      </c>
    </row>
    <row r="241">
      <c r="A241" s="16" t="n"/>
      <c r="B241" s="5" t="n"/>
      <c r="C241" s="5" t="n"/>
      <c r="D241" s="5" t="n"/>
      <c r="E241" s="17" t="n"/>
      <c r="F241" s="17" t="n"/>
      <c r="G241" s="9">
        <f>IF(AND(E241="",F241=""),"",N($G$3)+SUM($E$6:E241)-SUM($F$6:F241))</f>
        <v/>
      </c>
    </row>
    <row r="242">
      <c r="A242" s="16" t="n"/>
      <c r="B242" s="5" t="n"/>
      <c r="C242" s="5" t="n"/>
      <c r="D242" s="5" t="n"/>
      <c r="E242" s="17" t="n"/>
      <c r="F242" s="17" t="n"/>
      <c r="G242" s="9">
        <f>IF(AND(E242="",F242=""),"",N($G$3)+SUM($E$6:E242)-SUM($F$6:F242))</f>
        <v/>
      </c>
    </row>
    <row r="243">
      <c r="A243" s="16" t="n"/>
      <c r="B243" s="5" t="n"/>
      <c r="C243" s="5" t="n"/>
      <c r="D243" s="5" t="n"/>
      <c r="E243" s="17" t="n"/>
      <c r="F243" s="17" t="n"/>
      <c r="G243" s="9">
        <f>IF(AND(E243="",F243=""),"",N($G$3)+SUM($E$6:E243)-SUM($F$6:F243))</f>
        <v/>
      </c>
    </row>
    <row r="244">
      <c r="A244" s="16" t="n"/>
      <c r="B244" s="5" t="n"/>
      <c r="C244" s="5" t="n"/>
      <c r="D244" s="5" t="n"/>
      <c r="E244" s="17" t="n"/>
      <c r="F244" s="17" t="n"/>
      <c r="G244" s="9">
        <f>IF(AND(E244="",F244=""),"",N($G$3)+SUM($E$6:E244)-SUM($F$6:F244))</f>
        <v/>
      </c>
    </row>
    <row r="245">
      <c r="A245" s="16" t="n"/>
      <c r="B245" s="5" t="n"/>
      <c r="C245" s="5" t="n"/>
      <c r="D245" s="5" t="n"/>
      <c r="E245" s="17" t="n"/>
      <c r="F245" s="17" t="n"/>
      <c r="G245" s="9">
        <f>IF(AND(E245="",F245=""),"",N($G$3)+SUM($E$6:E245)-SUM($F$6:F245))</f>
        <v/>
      </c>
    </row>
    <row r="246">
      <c r="A246" s="16" t="n"/>
      <c r="B246" s="5" t="n"/>
      <c r="C246" s="5" t="n"/>
      <c r="D246" s="5" t="n"/>
      <c r="E246" s="17" t="n"/>
      <c r="F246" s="17" t="n"/>
      <c r="G246" s="9">
        <f>IF(AND(E246="",F246=""),"",N($G$3)+SUM($E$6:E246)-SUM($F$6:F246))</f>
        <v/>
      </c>
    </row>
    <row r="247">
      <c r="A247" s="16" t="n"/>
      <c r="B247" s="5" t="n"/>
      <c r="C247" s="5" t="n"/>
      <c r="D247" s="5" t="n"/>
      <c r="E247" s="17" t="n"/>
      <c r="F247" s="17" t="n"/>
      <c r="G247" s="9">
        <f>IF(AND(E247="",F247=""),"",N($G$3)+SUM($E$6:E247)-SUM($F$6:F247))</f>
        <v/>
      </c>
    </row>
    <row r="248">
      <c r="A248" s="16" t="n"/>
      <c r="B248" s="5" t="n"/>
      <c r="C248" s="5" t="n"/>
      <c r="D248" s="5" t="n"/>
      <c r="E248" s="17" t="n"/>
      <c r="F248" s="17" t="n"/>
      <c r="G248" s="9">
        <f>IF(AND(E248="",F248=""),"",N($G$3)+SUM($E$6:E248)-SUM($F$6:F248))</f>
        <v/>
      </c>
    </row>
    <row r="249">
      <c r="A249" s="16" t="n"/>
      <c r="B249" s="5" t="n"/>
      <c r="C249" s="5" t="n"/>
      <c r="D249" s="5" t="n"/>
      <c r="E249" s="17" t="n"/>
      <c r="F249" s="17" t="n"/>
      <c r="G249" s="9">
        <f>IF(AND(E249="",F249=""),"",N($G$3)+SUM($E$6:E249)-SUM($F$6:F249))</f>
        <v/>
      </c>
    </row>
    <row r="250">
      <c r="A250" s="16" t="n"/>
      <c r="B250" s="5" t="n"/>
      <c r="C250" s="5" t="n"/>
      <c r="D250" s="5" t="n"/>
      <c r="E250" s="17" t="n"/>
      <c r="F250" s="17" t="n"/>
      <c r="G250" s="9">
        <f>IF(AND(E250="",F250=""),"",N($G$3)+SUM($E$6:E250)-SUM($F$6:F250))</f>
        <v/>
      </c>
    </row>
    <row r="251">
      <c r="A251" s="16" t="n"/>
      <c r="B251" s="5" t="n"/>
      <c r="C251" s="5" t="n"/>
      <c r="D251" s="5" t="n"/>
      <c r="E251" s="17" t="n"/>
      <c r="F251" s="17" t="n"/>
      <c r="G251" s="9">
        <f>IF(AND(E251="",F251=""),"",N($G$3)+SUM($E$6:E251)-SUM($F$6:F251))</f>
        <v/>
      </c>
    </row>
    <row r="252">
      <c r="A252" s="16" t="n"/>
      <c r="B252" s="5" t="n"/>
      <c r="C252" s="5" t="n"/>
      <c r="D252" s="5" t="n"/>
      <c r="E252" s="17" t="n"/>
      <c r="F252" s="17" t="n"/>
      <c r="G252" s="9">
        <f>IF(AND(E252="",F252=""),"",N($G$3)+SUM($E$6:E252)-SUM($F$6:F252))</f>
        <v/>
      </c>
    </row>
    <row r="253">
      <c r="A253" s="16" t="n"/>
      <c r="B253" s="5" t="n"/>
      <c r="C253" s="5" t="n"/>
      <c r="D253" s="5" t="n"/>
      <c r="E253" s="17" t="n"/>
      <c r="F253" s="17" t="n"/>
      <c r="G253" s="9">
        <f>IF(AND(E253="",F253=""),"",N($G$3)+SUM($E$6:E253)-SUM($F$6:F253))</f>
        <v/>
      </c>
    </row>
    <row r="254">
      <c r="A254" s="16" t="n"/>
      <c r="B254" s="5" t="n"/>
      <c r="C254" s="5" t="n"/>
      <c r="D254" s="5" t="n"/>
      <c r="E254" s="17" t="n"/>
      <c r="F254" s="17" t="n"/>
      <c r="G254" s="9">
        <f>IF(AND(E254="",F254=""),"",N($G$3)+SUM($E$6:E254)-SUM($F$6:F254))</f>
        <v/>
      </c>
    </row>
    <row r="255">
      <c r="A255" s="16" t="n"/>
      <c r="B255" s="5" t="n"/>
      <c r="C255" s="5" t="n"/>
      <c r="D255" s="5" t="n"/>
      <c r="E255" s="17" t="n"/>
      <c r="F255" s="17" t="n"/>
      <c r="G255" s="9">
        <f>IF(AND(E255="",F255=""),"",N($G$3)+SUM($E$6:E255)-SUM($F$6:F255))</f>
        <v/>
      </c>
    </row>
    <row r="256">
      <c r="A256" s="16" t="n"/>
      <c r="B256" s="5" t="n"/>
      <c r="C256" s="5" t="n"/>
      <c r="D256" s="5" t="n"/>
      <c r="E256" s="17" t="n"/>
      <c r="F256" s="17" t="n"/>
      <c r="G256" s="9">
        <f>IF(AND(E256="",F256=""),"",N($G$3)+SUM($E$6:E256)-SUM($F$6:F256))</f>
        <v/>
      </c>
    </row>
    <row r="257">
      <c r="A257" s="16" t="n"/>
      <c r="B257" s="5" t="n"/>
      <c r="C257" s="5" t="n"/>
      <c r="D257" s="5" t="n"/>
      <c r="E257" s="17" t="n"/>
      <c r="F257" s="17" t="n"/>
      <c r="G257" s="9">
        <f>IF(AND(E257="",F257=""),"",N($G$3)+SUM($E$6:E257)-SUM($F$6:F257))</f>
        <v/>
      </c>
    </row>
    <row r="258">
      <c r="A258" s="16" t="n"/>
      <c r="B258" s="5" t="n"/>
      <c r="C258" s="5" t="n"/>
      <c r="D258" s="5" t="n"/>
      <c r="E258" s="17" t="n"/>
      <c r="F258" s="17" t="n"/>
      <c r="G258" s="9">
        <f>IF(AND(E258="",F258=""),"",N($G$3)+SUM($E$6:E258)-SUM($F$6:F258))</f>
        <v/>
      </c>
    </row>
    <row r="259">
      <c r="A259" s="16" t="n"/>
      <c r="B259" s="5" t="n"/>
      <c r="C259" s="5" t="n"/>
      <c r="D259" s="5" t="n"/>
      <c r="E259" s="17" t="n"/>
      <c r="F259" s="17" t="n"/>
      <c r="G259" s="9">
        <f>IF(AND(E259="",F259=""),"",N($G$3)+SUM($E$6:E259)-SUM($F$6:F259))</f>
        <v/>
      </c>
    </row>
    <row r="260">
      <c r="A260" s="16" t="n"/>
      <c r="B260" s="5" t="n"/>
      <c r="C260" s="5" t="n"/>
      <c r="D260" s="5" t="n"/>
      <c r="E260" s="17" t="n"/>
      <c r="F260" s="17" t="n"/>
      <c r="G260" s="9">
        <f>IF(AND(E260="",F260=""),"",N($G$3)+SUM($E$6:E260)-SUM($F$6:F260))</f>
        <v/>
      </c>
    </row>
    <row r="261">
      <c r="A261" s="16" t="n"/>
      <c r="B261" s="5" t="n"/>
      <c r="C261" s="5" t="n"/>
      <c r="D261" s="5" t="n"/>
      <c r="E261" s="17" t="n"/>
      <c r="F261" s="17" t="n"/>
      <c r="G261" s="9">
        <f>IF(AND(E261="",F261=""),"",N($G$3)+SUM($E$6:E261)-SUM($F$6:F261))</f>
        <v/>
      </c>
    </row>
    <row r="262">
      <c r="A262" s="16" t="n"/>
      <c r="B262" s="5" t="n"/>
      <c r="C262" s="5" t="n"/>
      <c r="D262" s="5" t="n"/>
      <c r="E262" s="17" t="n"/>
      <c r="F262" s="17" t="n"/>
      <c r="G262" s="9">
        <f>IF(AND(E262="",F262=""),"",N($G$3)+SUM($E$6:E262)-SUM($F$6:F262))</f>
        <v/>
      </c>
    </row>
    <row r="263">
      <c r="A263" s="16" t="n"/>
      <c r="B263" s="5" t="n"/>
      <c r="C263" s="5" t="n"/>
      <c r="D263" s="5" t="n"/>
      <c r="E263" s="17" t="n"/>
      <c r="F263" s="17" t="n"/>
      <c r="G263" s="9">
        <f>IF(AND(E263="",F263=""),"",N($G$3)+SUM($E$6:E263)-SUM($F$6:F263))</f>
        <v/>
      </c>
    </row>
    <row r="264">
      <c r="A264" s="16" t="n"/>
      <c r="B264" s="5" t="n"/>
      <c r="C264" s="5" t="n"/>
      <c r="D264" s="5" t="n"/>
      <c r="E264" s="17" t="n"/>
      <c r="F264" s="17" t="n"/>
      <c r="G264" s="9">
        <f>IF(AND(E264="",F264=""),"",N($G$3)+SUM($E$6:E264)-SUM($F$6:F264))</f>
        <v/>
      </c>
    </row>
    <row r="265">
      <c r="A265" s="16" t="n"/>
      <c r="B265" s="5" t="n"/>
      <c r="C265" s="5" t="n"/>
      <c r="D265" s="5" t="n"/>
      <c r="E265" s="17" t="n"/>
      <c r="F265" s="17" t="n"/>
      <c r="G265" s="9">
        <f>IF(AND(E265="",F265=""),"",N($G$3)+SUM($E$6:E265)-SUM($F$6:F265))</f>
        <v/>
      </c>
    </row>
    <row r="266">
      <c r="A266" s="16" t="n"/>
      <c r="B266" s="5" t="n"/>
      <c r="C266" s="5" t="n"/>
      <c r="D266" s="5" t="n"/>
      <c r="E266" s="17" t="n"/>
      <c r="F266" s="17" t="n"/>
      <c r="G266" s="9">
        <f>IF(AND(E266="",F266=""),"",N($G$3)+SUM($E$6:E266)-SUM($F$6:F266))</f>
        <v/>
      </c>
    </row>
    <row r="267">
      <c r="A267" s="16" t="n"/>
      <c r="B267" s="5" t="n"/>
      <c r="C267" s="5" t="n"/>
      <c r="D267" s="5" t="n"/>
      <c r="E267" s="17" t="n"/>
      <c r="F267" s="17" t="n"/>
      <c r="G267" s="9">
        <f>IF(AND(E267="",F267=""),"",N($G$3)+SUM($E$6:E267)-SUM($F$6:F267))</f>
        <v/>
      </c>
    </row>
    <row r="268">
      <c r="A268" s="16" t="n"/>
      <c r="B268" s="5" t="n"/>
      <c r="C268" s="5" t="n"/>
      <c r="D268" s="5" t="n"/>
      <c r="E268" s="17" t="n"/>
      <c r="F268" s="17" t="n"/>
      <c r="G268" s="9">
        <f>IF(AND(E268="",F268=""),"",N($G$3)+SUM($E$6:E268)-SUM($F$6:F268))</f>
        <v/>
      </c>
    </row>
    <row r="269">
      <c r="A269" s="16" t="n"/>
      <c r="B269" s="5" t="n"/>
      <c r="C269" s="5" t="n"/>
      <c r="D269" s="5" t="n"/>
      <c r="E269" s="17" t="n"/>
      <c r="F269" s="17" t="n"/>
      <c r="G269" s="9">
        <f>IF(AND(E269="",F269=""),"",N($G$3)+SUM($E$6:E269)-SUM($F$6:F269))</f>
        <v/>
      </c>
    </row>
    <row r="270">
      <c r="A270" s="16" t="n"/>
      <c r="B270" s="5" t="n"/>
      <c r="C270" s="5" t="n"/>
      <c r="D270" s="5" t="n"/>
      <c r="E270" s="17" t="n"/>
      <c r="F270" s="17" t="n"/>
      <c r="G270" s="9">
        <f>IF(AND(E270="",F270=""),"",N($G$3)+SUM($E$6:E270)-SUM($F$6:F270))</f>
        <v/>
      </c>
    </row>
    <row r="271">
      <c r="A271" s="16" t="n"/>
      <c r="B271" s="5" t="n"/>
      <c r="C271" s="5" t="n"/>
      <c r="D271" s="5" t="n"/>
      <c r="E271" s="17" t="n"/>
      <c r="F271" s="17" t="n"/>
      <c r="G271" s="9">
        <f>IF(AND(E271="",F271=""),"",N($G$3)+SUM($E$6:E271)-SUM($F$6:F271))</f>
        <v/>
      </c>
    </row>
    <row r="272">
      <c r="A272" s="16" t="n"/>
      <c r="B272" s="5" t="n"/>
      <c r="C272" s="5" t="n"/>
      <c r="D272" s="5" t="n"/>
      <c r="E272" s="17" t="n"/>
      <c r="F272" s="17" t="n"/>
      <c r="G272" s="9">
        <f>IF(AND(E272="",F272=""),"",N($G$3)+SUM($E$6:E272)-SUM($F$6:F272))</f>
        <v/>
      </c>
    </row>
    <row r="273">
      <c r="A273" s="16" t="n"/>
      <c r="B273" s="5" t="n"/>
      <c r="C273" s="5" t="n"/>
      <c r="D273" s="5" t="n"/>
      <c r="E273" s="17" t="n"/>
      <c r="F273" s="17" t="n"/>
      <c r="G273" s="9">
        <f>IF(AND(E273="",F273=""),"",N($G$3)+SUM($E$6:E273)-SUM($F$6:F273))</f>
        <v/>
      </c>
    </row>
    <row r="274">
      <c r="A274" s="16" t="n"/>
      <c r="B274" s="5" t="n"/>
      <c r="C274" s="5" t="n"/>
      <c r="D274" s="5" t="n"/>
      <c r="E274" s="17" t="n"/>
      <c r="F274" s="17" t="n"/>
      <c r="G274" s="9">
        <f>IF(AND(E274="",F274=""),"",N($G$3)+SUM($E$6:E274)-SUM($F$6:F274))</f>
        <v/>
      </c>
    </row>
    <row r="275">
      <c r="A275" s="16" t="n"/>
      <c r="B275" s="5" t="n"/>
      <c r="C275" s="5" t="n"/>
      <c r="D275" s="5" t="n"/>
      <c r="E275" s="17" t="n"/>
      <c r="F275" s="17" t="n"/>
      <c r="G275" s="9">
        <f>IF(AND(E275="",F275=""),"",N($G$3)+SUM($E$6:E275)-SUM($F$6:F275))</f>
        <v/>
      </c>
    </row>
    <row r="276">
      <c r="A276" s="16" t="n"/>
      <c r="B276" s="5" t="n"/>
      <c r="C276" s="5" t="n"/>
      <c r="D276" s="5" t="n"/>
      <c r="E276" s="17" t="n"/>
      <c r="F276" s="17" t="n"/>
      <c r="G276" s="9">
        <f>IF(AND(E276="",F276=""),"",N($G$3)+SUM($E$6:E276)-SUM($F$6:F276))</f>
        <v/>
      </c>
    </row>
    <row r="277">
      <c r="A277" s="16" t="n"/>
      <c r="B277" s="5" t="n"/>
      <c r="C277" s="5" t="n"/>
      <c r="D277" s="5" t="n"/>
      <c r="E277" s="17" t="n"/>
      <c r="F277" s="17" t="n"/>
      <c r="G277" s="9">
        <f>IF(AND(E277="",F277=""),"",N($G$3)+SUM($E$6:E277)-SUM($F$6:F277))</f>
        <v/>
      </c>
    </row>
    <row r="278">
      <c r="A278" s="16" t="n"/>
      <c r="B278" s="5" t="n"/>
      <c r="C278" s="5" t="n"/>
      <c r="D278" s="5" t="n"/>
      <c r="E278" s="17" t="n"/>
      <c r="F278" s="17" t="n"/>
      <c r="G278" s="9">
        <f>IF(AND(E278="",F278=""),"",N($G$3)+SUM($E$6:E278)-SUM($F$6:F278))</f>
        <v/>
      </c>
    </row>
    <row r="279">
      <c r="A279" s="16" t="n"/>
      <c r="B279" s="5" t="n"/>
      <c r="C279" s="5" t="n"/>
      <c r="D279" s="5" t="n"/>
      <c r="E279" s="17" t="n"/>
      <c r="F279" s="17" t="n"/>
      <c r="G279" s="9">
        <f>IF(AND(E279="",F279=""),"",N($G$3)+SUM($E$6:E279)-SUM($F$6:F279))</f>
        <v/>
      </c>
    </row>
    <row r="280">
      <c r="A280" s="16" t="n"/>
      <c r="B280" s="5" t="n"/>
      <c r="C280" s="5" t="n"/>
      <c r="D280" s="5" t="n"/>
      <c r="E280" s="17" t="n"/>
      <c r="F280" s="17" t="n"/>
      <c r="G280" s="9">
        <f>IF(AND(E280="",F280=""),"",N($G$3)+SUM($E$6:E280)-SUM($F$6:F280))</f>
        <v/>
      </c>
    </row>
    <row r="281">
      <c r="A281" s="16" t="n"/>
      <c r="B281" s="5" t="n"/>
      <c r="C281" s="5" t="n"/>
      <c r="D281" s="5" t="n"/>
      <c r="E281" s="17" t="n"/>
      <c r="F281" s="17" t="n"/>
      <c r="G281" s="9">
        <f>IF(AND(E281="",F281=""),"",N($G$3)+SUM($E$6:E281)-SUM($F$6:F281))</f>
        <v/>
      </c>
    </row>
    <row r="282">
      <c r="A282" s="16" t="n"/>
      <c r="B282" s="5" t="n"/>
      <c r="C282" s="5" t="n"/>
      <c r="D282" s="5" t="n"/>
      <c r="E282" s="17" t="n"/>
      <c r="F282" s="17" t="n"/>
      <c r="G282" s="9">
        <f>IF(AND(E282="",F282=""),"",N($G$3)+SUM($E$6:E282)-SUM($F$6:F282))</f>
        <v/>
      </c>
    </row>
    <row r="283">
      <c r="A283" s="16" t="n"/>
      <c r="B283" s="5" t="n"/>
      <c r="C283" s="5" t="n"/>
      <c r="D283" s="5" t="n"/>
      <c r="E283" s="17" t="n"/>
      <c r="F283" s="17" t="n"/>
      <c r="G283" s="9">
        <f>IF(AND(E283="",F283=""),"",N($G$3)+SUM($E$6:E283)-SUM($F$6:F283))</f>
        <v/>
      </c>
    </row>
    <row r="284">
      <c r="A284" s="16" t="n"/>
      <c r="B284" s="5" t="n"/>
      <c r="C284" s="5" t="n"/>
      <c r="D284" s="5" t="n"/>
      <c r="E284" s="17" t="n"/>
      <c r="F284" s="17" t="n"/>
      <c r="G284" s="9">
        <f>IF(AND(E284="",F284=""),"",N($G$3)+SUM($E$6:E284)-SUM($F$6:F284))</f>
        <v/>
      </c>
    </row>
    <row r="285">
      <c r="A285" s="16" t="n"/>
      <c r="B285" s="5" t="n"/>
      <c r="C285" s="5" t="n"/>
      <c r="D285" s="5" t="n"/>
      <c r="E285" s="17" t="n"/>
      <c r="F285" s="17" t="n"/>
      <c r="G285" s="9">
        <f>IF(AND(E285="",F285=""),"",N($G$3)+SUM($E$6:E285)-SUM($F$6:F285))</f>
        <v/>
      </c>
    </row>
    <row r="286">
      <c r="A286" s="16" t="n"/>
      <c r="B286" s="5" t="n"/>
      <c r="C286" s="5" t="n"/>
      <c r="D286" s="5" t="n"/>
      <c r="E286" s="17" t="n"/>
      <c r="F286" s="17" t="n"/>
      <c r="G286" s="9">
        <f>IF(AND(E286="",F286=""),"",N($G$3)+SUM($E$6:E286)-SUM($F$6:F286))</f>
        <v/>
      </c>
    </row>
    <row r="287">
      <c r="A287" s="16" t="n"/>
      <c r="B287" s="5" t="n"/>
      <c r="C287" s="5" t="n"/>
      <c r="D287" s="5" t="n"/>
      <c r="E287" s="17" t="n"/>
      <c r="F287" s="17" t="n"/>
      <c r="G287" s="9">
        <f>IF(AND(E287="",F287=""),"",N($G$3)+SUM($E$6:E287)-SUM($F$6:F287))</f>
        <v/>
      </c>
    </row>
    <row r="288">
      <c r="A288" s="16" t="n"/>
      <c r="B288" s="5" t="n"/>
      <c r="C288" s="5" t="n"/>
      <c r="D288" s="5" t="n"/>
      <c r="E288" s="17" t="n"/>
      <c r="F288" s="17" t="n"/>
      <c r="G288" s="9">
        <f>IF(AND(E288="",F288=""),"",N($G$3)+SUM($E$6:E288)-SUM($F$6:F288))</f>
        <v/>
      </c>
    </row>
    <row r="289">
      <c r="A289" s="16" t="n"/>
      <c r="B289" s="5" t="n"/>
      <c r="C289" s="5" t="n"/>
      <c r="D289" s="5" t="n"/>
      <c r="E289" s="17" t="n"/>
      <c r="F289" s="17" t="n"/>
      <c r="G289" s="9">
        <f>IF(AND(E289="",F289=""),"",N($G$3)+SUM($E$6:E289)-SUM($F$6:F289))</f>
        <v/>
      </c>
    </row>
    <row r="290">
      <c r="A290" s="16" t="n"/>
      <c r="B290" s="5" t="n"/>
      <c r="C290" s="5" t="n"/>
      <c r="D290" s="5" t="n"/>
      <c r="E290" s="17" t="n"/>
      <c r="F290" s="17" t="n"/>
      <c r="G290" s="9">
        <f>IF(AND(E290="",F290=""),"",N($G$3)+SUM($E$6:E290)-SUM($F$6:F290))</f>
        <v/>
      </c>
    </row>
    <row r="291">
      <c r="A291" s="16" t="n"/>
      <c r="B291" s="5" t="n"/>
      <c r="C291" s="5" t="n"/>
      <c r="D291" s="5" t="n"/>
      <c r="E291" s="17" t="n"/>
      <c r="F291" s="17" t="n"/>
      <c r="G291" s="9">
        <f>IF(AND(E291="",F291=""),"",N($G$3)+SUM($E$6:E291)-SUM($F$6:F291))</f>
        <v/>
      </c>
    </row>
    <row r="292">
      <c r="A292" s="16" t="n"/>
      <c r="B292" s="5" t="n"/>
      <c r="C292" s="5" t="n"/>
      <c r="D292" s="5" t="n"/>
      <c r="E292" s="17" t="n"/>
      <c r="F292" s="17" t="n"/>
      <c r="G292" s="9">
        <f>IF(AND(E292="",F292=""),"",N($G$3)+SUM($E$6:E292)-SUM($F$6:F292))</f>
        <v/>
      </c>
    </row>
    <row r="293">
      <c r="A293" s="16" t="n"/>
      <c r="B293" s="5" t="n"/>
      <c r="C293" s="5" t="n"/>
      <c r="D293" s="5" t="n"/>
      <c r="E293" s="17" t="n"/>
      <c r="F293" s="17" t="n"/>
      <c r="G293" s="9">
        <f>IF(AND(E293="",F293=""),"",N($G$3)+SUM($E$6:E293)-SUM($F$6:F293))</f>
        <v/>
      </c>
    </row>
    <row r="294">
      <c r="A294" s="16" t="n"/>
      <c r="B294" s="5" t="n"/>
      <c r="C294" s="5" t="n"/>
      <c r="D294" s="5" t="n"/>
      <c r="E294" s="17" t="n"/>
      <c r="F294" s="17" t="n"/>
      <c r="G294" s="9">
        <f>IF(AND(E294="",F294=""),"",N($G$3)+SUM($E$6:E294)-SUM($F$6:F294))</f>
        <v/>
      </c>
    </row>
    <row r="295">
      <c r="A295" s="16" t="n"/>
      <c r="B295" s="5" t="n"/>
      <c r="C295" s="5" t="n"/>
      <c r="D295" s="5" t="n"/>
      <c r="E295" s="17" t="n"/>
      <c r="F295" s="17" t="n"/>
      <c r="G295" s="9">
        <f>IF(AND(E295="",F295=""),"",N($G$3)+SUM($E$6:E295)-SUM($F$6:F295))</f>
        <v/>
      </c>
    </row>
    <row r="296">
      <c r="A296" s="16" t="n"/>
      <c r="B296" s="5" t="n"/>
      <c r="C296" s="5" t="n"/>
      <c r="D296" s="5" t="n"/>
      <c r="E296" s="17" t="n"/>
      <c r="F296" s="17" t="n"/>
      <c r="G296" s="9">
        <f>IF(AND(E296="",F296=""),"",N($G$3)+SUM($E$6:E296)-SUM($F$6:F296))</f>
        <v/>
      </c>
    </row>
    <row r="297">
      <c r="A297" s="16" t="n"/>
      <c r="B297" s="5" t="n"/>
      <c r="C297" s="5" t="n"/>
      <c r="D297" s="5" t="n"/>
      <c r="E297" s="17" t="n"/>
      <c r="F297" s="17" t="n"/>
      <c r="G297" s="9">
        <f>IF(AND(E297="",F297=""),"",N($G$3)+SUM($E$6:E297)-SUM($F$6:F297))</f>
        <v/>
      </c>
    </row>
    <row r="298">
      <c r="A298" s="16" t="n"/>
      <c r="B298" s="5" t="n"/>
      <c r="C298" s="5" t="n"/>
      <c r="D298" s="5" t="n"/>
      <c r="E298" s="17" t="n"/>
      <c r="F298" s="17" t="n"/>
      <c r="G298" s="9">
        <f>IF(AND(E298="",F298=""),"",N($G$3)+SUM($E$6:E298)-SUM($F$6:F298))</f>
        <v/>
      </c>
    </row>
    <row r="299">
      <c r="A299" s="16" t="n"/>
      <c r="B299" s="5" t="n"/>
      <c r="C299" s="5" t="n"/>
      <c r="D299" s="5" t="n"/>
      <c r="E299" s="17" t="n"/>
      <c r="F299" s="17" t="n"/>
      <c r="G299" s="9">
        <f>IF(AND(E299="",F299=""),"",N($G$3)+SUM($E$6:E299)-SUM($F$6:F299))</f>
        <v/>
      </c>
    </row>
    <row r="300">
      <c r="A300" s="16" t="n"/>
      <c r="B300" s="5" t="n"/>
      <c r="C300" s="5" t="n"/>
      <c r="D300" s="5" t="n"/>
      <c r="E300" s="17" t="n"/>
      <c r="F300" s="17" t="n"/>
      <c r="G300" s="9">
        <f>IF(AND(E300="",F300=""),"",N($G$3)+SUM($E$6:E300)-SUM($F$6:F300))</f>
        <v/>
      </c>
    </row>
    <row r="301">
      <c r="A301" s="16" t="n"/>
      <c r="B301" s="5" t="n"/>
      <c r="C301" s="5" t="n"/>
      <c r="D301" s="5" t="n"/>
      <c r="E301" s="17" t="n"/>
      <c r="F301" s="17" t="n"/>
      <c r="G301" s="9">
        <f>IF(AND(E301="",F301=""),"",N($G$3)+SUM($E$6:E301)-SUM($F$6:F301))</f>
        <v/>
      </c>
    </row>
    <row r="302">
      <c r="A302" s="16" t="n"/>
      <c r="B302" s="5" t="n"/>
      <c r="C302" s="5" t="n"/>
      <c r="D302" s="5" t="n"/>
      <c r="E302" s="17" t="n"/>
      <c r="F302" s="17" t="n"/>
      <c r="G302" s="9">
        <f>IF(AND(E302="",F302=""),"",N($G$3)+SUM($E$6:E302)-SUM($F$6:F302))</f>
        <v/>
      </c>
    </row>
    <row r="303">
      <c r="A303" s="16" t="n"/>
      <c r="B303" s="5" t="n"/>
      <c r="C303" s="5" t="n"/>
      <c r="D303" s="5" t="n"/>
      <c r="E303" s="17" t="n"/>
      <c r="F303" s="17" t="n"/>
      <c r="G303" s="9">
        <f>IF(AND(E303="",F303=""),"",N($G$3)+SUM($E$6:E303)-SUM($F$6:F303))</f>
        <v/>
      </c>
    </row>
    <row r="304">
      <c r="A304" s="16" t="n"/>
      <c r="B304" s="5" t="n"/>
      <c r="C304" s="5" t="n"/>
      <c r="D304" s="5" t="n"/>
      <c r="E304" s="17" t="n"/>
      <c r="F304" s="17" t="n"/>
      <c r="G304" s="9">
        <f>IF(AND(E304="",F304=""),"",N($G$3)+SUM($E$6:E304)-SUM($F$6:F304))</f>
        <v/>
      </c>
    </row>
    <row r="305">
      <c r="A305" s="16" t="n"/>
      <c r="B305" s="5" t="n"/>
      <c r="C305" s="5" t="n"/>
      <c r="D305" s="5" t="n"/>
      <c r="E305" s="17" t="n"/>
      <c r="F305" s="17" t="n"/>
      <c r="G305" s="9">
        <f>IF(AND(E305="",F305=""),"",N($G$3)+SUM($E$6:E305)-SUM($F$6:F305))</f>
        <v/>
      </c>
    </row>
  </sheetData>
  <mergeCells count="2">
    <mergeCell ref="J6:K6"/>
    <mergeCell ref="I25:L25"/>
  </mergeCells>
  <conditionalFormatting sqref="G6:G305">
    <cfRule type="cellIs" priority="1" operator="lessThan" dxfId="0">
      <formula>0</formula>
    </cfRule>
  </conditionalFormatting>
  <conditionalFormatting sqref="K24">
    <cfRule type="expression" priority="2" dxfId="0">
      <formula>AND(ISNUMBER(K24),K24&lt;&gt;0)</formula>
    </cfRule>
  </conditionalFormatting>
  <conditionalFormatting sqref="L33">
    <cfRule type="expression" priority="3" dxfId="0">
      <formula>AND(ISNUMBER(L33),L33&lt;&gt;0)</formula>
    </cfRule>
  </conditionalFormatting>
  <conditionalFormatting sqref="L34">
    <cfRule type="expression" priority="4" dxfId="0">
      <formula>AND(ISNUMBER(L34),L34&lt;&gt;0)</formula>
    </cfRule>
  </conditionalFormatting>
  <conditionalFormatting sqref="L35">
    <cfRule type="expression" priority="5" dxfId="0">
      <formula>AND(ISNUMBER(L35),L35&lt;&gt;0)</formula>
    </cfRule>
  </conditionalFormatting>
  <conditionalFormatting sqref="L36">
    <cfRule type="expression" priority="6" dxfId="0">
      <formula>AND(ISNUMBER(L36),L36&lt;&gt;0)</formula>
    </cfRule>
  </conditionalFormatting>
  <dataValidations count="1">
    <dataValidation sqref="D6:D305" showDropDown="0" showInputMessage="0" showErrorMessage="1" allowBlank="1" errorTitle="Art der Barbewegung" error="Bitte einen Wert aus der Liste wählen." promptTitle="Art der Barbewegung" prompt="Einnahme/Ausgabe auch im Blatt Einnahmen bzw. Ausgaben (bar) eintragen" type="list">
      <formula1>=Kasse_Arten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&amp;C&amp;8 &amp;K94A3B8Vorlage: erplight.ch/milchbuechlein-rechnung-schweiz – Seite &amp;P von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6" customWidth="1" min="3" max="3"/>
    <col width="14" customWidth="1" min="4" max="4"/>
    <col width="14" customWidth="1" min="5" max="5"/>
    <col width="16" customWidth="1" min="6" max="6"/>
    <col width="16" customWidth="1" min="7" max="7"/>
    <col width="12" customWidth="1" min="8" max="8"/>
  </cols>
  <sheetData>
    <row r="1" ht="28" customHeight="1">
      <c r="A1" s="1">
        <f>"Jahresübersicht "&amp;Jahr</f>
        <v/>
      </c>
    </row>
    <row r="2">
      <c r="A2" s="2" t="inlineStr">
        <is>
          <t>Rechnet aus Einnahmen, Ausgaben, Kasse und Privat. Trage nur den Anfangsstand Bank und jeden Monat den Kontostand laut Auszug ein (mehrere Geschäftskonten: Summe).</t>
        </is>
      </c>
    </row>
    <row r="3">
      <c r="A3" s="3" t="inlineStr">
        <is>
          <t>Anfangsstand Bank am 1.1. (laut Auszug)</t>
        </is>
      </c>
      <c r="F3" s="17" t="n"/>
    </row>
    <row r="5" ht="26" customHeight="1">
      <c r="A5" s="10" t="inlineStr">
        <is>
          <t>Monat</t>
        </is>
      </c>
      <c r="B5" s="11" t="inlineStr">
        <is>
          <t>Einnahmen</t>
        </is>
      </c>
      <c r="C5" s="11" t="inlineStr">
        <is>
          <t>Ausgaben (ohne Anschaffungen)</t>
        </is>
      </c>
      <c r="D5" s="11" t="inlineStr">
        <is>
          <t>Ergebnis</t>
        </is>
      </c>
      <c r="E5" s="11" t="inlineStr">
        <is>
          <t>Anschaffungen</t>
        </is>
      </c>
      <c r="F5" s="11" t="inlineStr">
        <is>
          <t>Bank berechnet (Ende Monat)</t>
        </is>
      </c>
      <c r="G5" s="11" t="inlineStr">
        <is>
          <t>Bank laut Auszug (Ende Monat)</t>
        </is>
      </c>
      <c r="H5" s="11" t="inlineStr">
        <is>
          <t>Differenz</t>
        </is>
      </c>
    </row>
    <row r="6">
      <c r="A6" s="22" t="inlineStr">
        <is>
          <t>Januar</t>
        </is>
      </c>
      <c r="B6" s="9">
        <f>SUMIFS(Einnahmen!$E$6:$E$305,Einnahmen!$A$6:$A$305,"&gt;="&amp;DATE(Jahr,1,1),Einnahmen!$A$6:$A$305,"&lt;"&amp;DATE(Jahr,2,1))</f>
        <v/>
      </c>
      <c r="C6" s="9">
        <f>SUMIFS(Ausgaben!$F$6:$F$405,Ausgaben!$A$6:$A$405,"&gt;="&amp;DATE(Jahr,1,1),Ausgaben!$A$6:$A$405,"&lt;"&amp;DATE(Jahr,2,1),Ausgaben!$D$6:$D$405,"&lt;&gt;Anschaffung (mehrjährig)")</f>
        <v/>
      </c>
      <c r="D6" s="9">
        <f>B6-C6</f>
        <v/>
      </c>
      <c r="E6" s="9">
        <f>SUMIFS(Ausgaben!$F$6:$F$405,Ausgaben!$A$6:$A$405,"&gt;="&amp;DATE(Jahr,1,1),Ausgaben!$A$6:$A$405,"&lt;"&amp;DATE(Jahr,2,1),Ausgaben!$D$6:$D$405,"Anschaffung (mehrjährig)")</f>
        <v/>
      </c>
      <c r="F6" s="9">
        <f>IF($F$3="","",$F$3+SUMIFS(Einnahmen!$E$6:$E$305,Einnahmen!$H$6:$H$305,"Bank",Einnahmen!$A$6:$A$305,"&gt;="&amp;DATE(Jahr,1,1),Einnahmen!$A$6:$A$305,"&lt;"&amp;DATE(Jahr,2,1))-SUMIFS(Ausgaben!$F$6:$F$405,Ausgaben!$I$6:$I$405,"Bank",Ausgaben!$A$6:$A$405,"&gt;="&amp;DATE(Jahr,1,1),Ausgaben!$A$6:$A$405,"&lt;"&amp;DATE(Jahr,2,1))-SUMIFS(Privat!$C$25:$C$124,Privat!$D$25:$D$124,"Bank",Privat!$A$25:$A$124,"&gt;="&amp;DATE(Jahr,1,1),Privat!$A$25:$A$124,"&lt;"&amp;DATE(Jahr,2,1))+SUMIFS(Privat!$H$25:$H$124,Privat!$I$25:$I$124,"Bank",Privat!$F$25:$F$124,"&gt;="&amp;DATE(Jahr,1,1),Privat!$F$25:$F$124,"&lt;"&amp;DATE(Jahr,2,1))-SUMIFS(Kasse!$E$6:$E$305,Kasse!$D$6:$D$305,"Bargeld von der Bank",Kasse!$A$6:$A$305,"&gt;="&amp;DATE(Jahr,1,1),Kasse!$A$6:$A$305,"&lt;"&amp;DATE(Jahr,2,1))+SUMIFS(Kasse!$F$6:$F$305,Kasse!$D$6:$D$305,"Bargeld zur Bank",Kasse!$A$6:$A$305,"&gt;="&amp;DATE(Jahr,1,1),Kasse!$A$6:$A$305,"&lt;"&amp;DATE(Jahr,2,1)))</f>
        <v/>
      </c>
      <c r="G6" s="17" t="n"/>
      <c r="H6" s="9">
        <f>IF(OR(F6="",G6=""),"",ROUND(G6-F6,2))</f>
        <v/>
      </c>
    </row>
    <row r="7">
      <c r="A7" s="22" t="inlineStr">
        <is>
          <t>Februar</t>
        </is>
      </c>
      <c r="B7" s="9">
        <f>SUMIFS(Einnahmen!$E$6:$E$305,Einnahmen!$A$6:$A$305,"&gt;="&amp;DATE(Jahr,2,1),Einnahmen!$A$6:$A$305,"&lt;"&amp;DATE(Jahr,3,1))</f>
        <v/>
      </c>
      <c r="C7" s="9">
        <f>SUMIFS(Ausgaben!$F$6:$F$405,Ausgaben!$A$6:$A$405,"&gt;="&amp;DATE(Jahr,2,1),Ausgaben!$A$6:$A$405,"&lt;"&amp;DATE(Jahr,3,1),Ausgaben!$D$6:$D$405,"&lt;&gt;Anschaffung (mehrjährig)")</f>
        <v/>
      </c>
      <c r="D7" s="9">
        <f>B7-C7</f>
        <v/>
      </c>
      <c r="E7" s="9">
        <f>SUMIFS(Ausgaben!$F$6:$F$405,Ausgaben!$A$6:$A$405,"&gt;="&amp;DATE(Jahr,2,1),Ausgaben!$A$6:$A$405,"&lt;"&amp;DATE(Jahr,3,1),Ausgaben!$D$6:$D$405,"Anschaffung (mehrjährig)")</f>
        <v/>
      </c>
      <c r="F7" s="9">
        <f>IF($F$3="","",$F$3+SUMIFS(Einnahmen!$E$6:$E$305,Einnahmen!$H$6:$H$305,"Bank",Einnahmen!$A$6:$A$305,"&gt;="&amp;DATE(Jahr,1,1),Einnahmen!$A$6:$A$305,"&lt;"&amp;DATE(Jahr,3,1))-SUMIFS(Ausgaben!$F$6:$F$405,Ausgaben!$I$6:$I$405,"Bank",Ausgaben!$A$6:$A$405,"&gt;="&amp;DATE(Jahr,1,1),Ausgaben!$A$6:$A$405,"&lt;"&amp;DATE(Jahr,3,1))-SUMIFS(Privat!$C$25:$C$124,Privat!$D$25:$D$124,"Bank",Privat!$A$25:$A$124,"&gt;="&amp;DATE(Jahr,1,1),Privat!$A$25:$A$124,"&lt;"&amp;DATE(Jahr,3,1))+SUMIFS(Privat!$H$25:$H$124,Privat!$I$25:$I$124,"Bank",Privat!$F$25:$F$124,"&gt;="&amp;DATE(Jahr,1,1),Privat!$F$25:$F$124,"&lt;"&amp;DATE(Jahr,3,1))-SUMIFS(Kasse!$E$6:$E$305,Kasse!$D$6:$D$305,"Bargeld von der Bank",Kasse!$A$6:$A$305,"&gt;="&amp;DATE(Jahr,1,1),Kasse!$A$6:$A$305,"&lt;"&amp;DATE(Jahr,3,1))+SUMIFS(Kasse!$F$6:$F$305,Kasse!$D$6:$D$305,"Bargeld zur Bank",Kasse!$A$6:$A$305,"&gt;="&amp;DATE(Jahr,1,1),Kasse!$A$6:$A$305,"&lt;"&amp;DATE(Jahr,3,1)))</f>
        <v/>
      </c>
      <c r="G7" s="17" t="n"/>
      <c r="H7" s="9">
        <f>IF(OR(F7="",G7=""),"",ROUND(G7-F7,2))</f>
        <v/>
      </c>
    </row>
    <row r="8">
      <c r="A8" s="22" t="inlineStr">
        <is>
          <t>März</t>
        </is>
      </c>
      <c r="B8" s="9">
        <f>SUMIFS(Einnahmen!$E$6:$E$305,Einnahmen!$A$6:$A$305,"&gt;="&amp;DATE(Jahr,3,1),Einnahmen!$A$6:$A$305,"&lt;"&amp;DATE(Jahr,4,1))</f>
        <v/>
      </c>
      <c r="C8" s="9">
        <f>SUMIFS(Ausgaben!$F$6:$F$405,Ausgaben!$A$6:$A$405,"&gt;="&amp;DATE(Jahr,3,1),Ausgaben!$A$6:$A$405,"&lt;"&amp;DATE(Jahr,4,1),Ausgaben!$D$6:$D$405,"&lt;&gt;Anschaffung (mehrjährig)")</f>
        <v/>
      </c>
      <c r="D8" s="9">
        <f>B8-C8</f>
        <v/>
      </c>
      <c r="E8" s="9">
        <f>SUMIFS(Ausgaben!$F$6:$F$405,Ausgaben!$A$6:$A$405,"&gt;="&amp;DATE(Jahr,3,1),Ausgaben!$A$6:$A$405,"&lt;"&amp;DATE(Jahr,4,1),Ausgaben!$D$6:$D$405,"Anschaffung (mehrjährig)")</f>
        <v/>
      </c>
      <c r="F8" s="9">
        <f>IF($F$3="","",$F$3+SUMIFS(Einnahmen!$E$6:$E$305,Einnahmen!$H$6:$H$305,"Bank",Einnahmen!$A$6:$A$305,"&gt;="&amp;DATE(Jahr,1,1),Einnahmen!$A$6:$A$305,"&lt;"&amp;DATE(Jahr,4,1))-SUMIFS(Ausgaben!$F$6:$F$405,Ausgaben!$I$6:$I$405,"Bank",Ausgaben!$A$6:$A$405,"&gt;="&amp;DATE(Jahr,1,1),Ausgaben!$A$6:$A$405,"&lt;"&amp;DATE(Jahr,4,1))-SUMIFS(Privat!$C$25:$C$124,Privat!$D$25:$D$124,"Bank",Privat!$A$25:$A$124,"&gt;="&amp;DATE(Jahr,1,1),Privat!$A$25:$A$124,"&lt;"&amp;DATE(Jahr,4,1))+SUMIFS(Privat!$H$25:$H$124,Privat!$I$25:$I$124,"Bank",Privat!$F$25:$F$124,"&gt;="&amp;DATE(Jahr,1,1),Privat!$F$25:$F$124,"&lt;"&amp;DATE(Jahr,4,1))-SUMIFS(Kasse!$E$6:$E$305,Kasse!$D$6:$D$305,"Bargeld von der Bank",Kasse!$A$6:$A$305,"&gt;="&amp;DATE(Jahr,1,1),Kasse!$A$6:$A$305,"&lt;"&amp;DATE(Jahr,4,1))+SUMIFS(Kasse!$F$6:$F$305,Kasse!$D$6:$D$305,"Bargeld zur Bank",Kasse!$A$6:$A$305,"&gt;="&amp;DATE(Jahr,1,1),Kasse!$A$6:$A$305,"&lt;"&amp;DATE(Jahr,4,1)))</f>
        <v/>
      </c>
      <c r="G8" s="17" t="n"/>
      <c r="H8" s="9">
        <f>IF(OR(F8="",G8=""),"",ROUND(G8-F8,2))</f>
        <v/>
      </c>
    </row>
    <row r="9">
      <c r="A9" s="22" t="inlineStr">
        <is>
          <t>April</t>
        </is>
      </c>
      <c r="B9" s="9">
        <f>SUMIFS(Einnahmen!$E$6:$E$305,Einnahmen!$A$6:$A$305,"&gt;="&amp;DATE(Jahr,4,1),Einnahmen!$A$6:$A$305,"&lt;"&amp;DATE(Jahr,5,1))</f>
        <v/>
      </c>
      <c r="C9" s="9">
        <f>SUMIFS(Ausgaben!$F$6:$F$405,Ausgaben!$A$6:$A$405,"&gt;="&amp;DATE(Jahr,4,1),Ausgaben!$A$6:$A$405,"&lt;"&amp;DATE(Jahr,5,1),Ausgaben!$D$6:$D$405,"&lt;&gt;Anschaffung (mehrjährig)")</f>
        <v/>
      </c>
      <c r="D9" s="9">
        <f>B9-C9</f>
        <v/>
      </c>
      <c r="E9" s="9">
        <f>SUMIFS(Ausgaben!$F$6:$F$405,Ausgaben!$A$6:$A$405,"&gt;="&amp;DATE(Jahr,4,1),Ausgaben!$A$6:$A$405,"&lt;"&amp;DATE(Jahr,5,1),Ausgaben!$D$6:$D$405,"Anschaffung (mehrjährig)")</f>
        <v/>
      </c>
      <c r="F9" s="9">
        <f>IF($F$3="","",$F$3+SUMIFS(Einnahmen!$E$6:$E$305,Einnahmen!$H$6:$H$305,"Bank",Einnahmen!$A$6:$A$305,"&gt;="&amp;DATE(Jahr,1,1),Einnahmen!$A$6:$A$305,"&lt;"&amp;DATE(Jahr,5,1))-SUMIFS(Ausgaben!$F$6:$F$405,Ausgaben!$I$6:$I$405,"Bank",Ausgaben!$A$6:$A$405,"&gt;="&amp;DATE(Jahr,1,1),Ausgaben!$A$6:$A$405,"&lt;"&amp;DATE(Jahr,5,1))-SUMIFS(Privat!$C$25:$C$124,Privat!$D$25:$D$124,"Bank",Privat!$A$25:$A$124,"&gt;="&amp;DATE(Jahr,1,1),Privat!$A$25:$A$124,"&lt;"&amp;DATE(Jahr,5,1))+SUMIFS(Privat!$H$25:$H$124,Privat!$I$25:$I$124,"Bank",Privat!$F$25:$F$124,"&gt;="&amp;DATE(Jahr,1,1),Privat!$F$25:$F$124,"&lt;"&amp;DATE(Jahr,5,1))-SUMIFS(Kasse!$E$6:$E$305,Kasse!$D$6:$D$305,"Bargeld von der Bank",Kasse!$A$6:$A$305,"&gt;="&amp;DATE(Jahr,1,1),Kasse!$A$6:$A$305,"&lt;"&amp;DATE(Jahr,5,1))+SUMIFS(Kasse!$F$6:$F$305,Kasse!$D$6:$D$305,"Bargeld zur Bank",Kasse!$A$6:$A$305,"&gt;="&amp;DATE(Jahr,1,1),Kasse!$A$6:$A$305,"&lt;"&amp;DATE(Jahr,5,1)))</f>
        <v/>
      </c>
      <c r="G9" s="17" t="n"/>
      <c r="H9" s="9">
        <f>IF(OR(F9="",G9=""),"",ROUND(G9-F9,2))</f>
        <v/>
      </c>
    </row>
    <row r="10">
      <c r="A10" s="22" t="inlineStr">
        <is>
          <t>Mai</t>
        </is>
      </c>
      <c r="B10" s="9">
        <f>SUMIFS(Einnahmen!$E$6:$E$305,Einnahmen!$A$6:$A$305,"&gt;="&amp;DATE(Jahr,5,1),Einnahmen!$A$6:$A$305,"&lt;"&amp;DATE(Jahr,6,1))</f>
        <v/>
      </c>
      <c r="C10" s="9">
        <f>SUMIFS(Ausgaben!$F$6:$F$405,Ausgaben!$A$6:$A$405,"&gt;="&amp;DATE(Jahr,5,1),Ausgaben!$A$6:$A$405,"&lt;"&amp;DATE(Jahr,6,1),Ausgaben!$D$6:$D$405,"&lt;&gt;Anschaffung (mehrjährig)")</f>
        <v/>
      </c>
      <c r="D10" s="9">
        <f>B10-C10</f>
        <v/>
      </c>
      <c r="E10" s="9">
        <f>SUMIFS(Ausgaben!$F$6:$F$405,Ausgaben!$A$6:$A$405,"&gt;="&amp;DATE(Jahr,5,1),Ausgaben!$A$6:$A$405,"&lt;"&amp;DATE(Jahr,6,1),Ausgaben!$D$6:$D$405,"Anschaffung (mehrjährig)")</f>
        <v/>
      </c>
      <c r="F10" s="9">
        <f>IF($F$3="","",$F$3+SUMIFS(Einnahmen!$E$6:$E$305,Einnahmen!$H$6:$H$305,"Bank",Einnahmen!$A$6:$A$305,"&gt;="&amp;DATE(Jahr,1,1),Einnahmen!$A$6:$A$305,"&lt;"&amp;DATE(Jahr,6,1))-SUMIFS(Ausgaben!$F$6:$F$405,Ausgaben!$I$6:$I$405,"Bank",Ausgaben!$A$6:$A$405,"&gt;="&amp;DATE(Jahr,1,1),Ausgaben!$A$6:$A$405,"&lt;"&amp;DATE(Jahr,6,1))-SUMIFS(Privat!$C$25:$C$124,Privat!$D$25:$D$124,"Bank",Privat!$A$25:$A$124,"&gt;="&amp;DATE(Jahr,1,1),Privat!$A$25:$A$124,"&lt;"&amp;DATE(Jahr,6,1))+SUMIFS(Privat!$H$25:$H$124,Privat!$I$25:$I$124,"Bank",Privat!$F$25:$F$124,"&gt;="&amp;DATE(Jahr,1,1),Privat!$F$25:$F$124,"&lt;"&amp;DATE(Jahr,6,1))-SUMIFS(Kasse!$E$6:$E$305,Kasse!$D$6:$D$305,"Bargeld von der Bank",Kasse!$A$6:$A$305,"&gt;="&amp;DATE(Jahr,1,1),Kasse!$A$6:$A$305,"&lt;"&amp;DATE(Jahr,6,1))+SUMIFS(Kasse!$F$6:$F$305,Kasse!$D$6:$D$305,"Bargeld zur Bank",Kasse!$A$6:$A$305,"&gt;="&amp;DATE(Jahr,1,1),Kasse!$A$6:$A$305,"&lt;"&amp;DATE(Jahr,6,1)))</f>
        <v/>
      </c>
      <c r="G10" s="17" t="n"/>
      <c r="H10" s="9">
        <f>IF(OR(F10="",G10=""),"",ROUND(G10-F10,2))</f>
        <v/>
      </c>
    </row>
    <row r="11">
      <c r="A11" s="22" t="inlineStr">
        <is>
          <t>Juni</t>
        </is>
      </c>
      <c r="B11" s="9">
        <f>SUMIFS(Einnahmen!$E$6:$E$305,Einnahmen!$A$6:$A$305,"&gt;="&amp;DATE(Jahr,6,1),Einnahmen!$A$6:$A$305,"&lt;"&amp;DATE(Jahr,7,1))</f>
        <v/>
      </c>
      <c r="C11" s="9">
        <f>SUMIFS(Ausgaben!$F$6:$F$405,Ausgaben!$A$6:$A$405,"&gt;="&amp;DATE(Jahr,6,1),Ausgaben!$A$6:$A$405,"&lt;"&amp;DATE(Jahr,7,1),Ausgaben!$D$6:$D$405,"&lt;&gt;Anschaffung (mehrjährig)")</f>
        <v/>
      </c>
      <c r="D11" s="9">
        <f>B11-C11</f>
        <v/>
      </c>
      <c r="E11" s="9">
        <f>SUMIFS(Ausgaben!$F$6:$F$405,Ausgaben!$A$6:$A$405,"&gt;="&amp;DATE(Jahr,6,1),Ausgaben!$A$6:$A$405,"&lt;"&amp;DATE(Jahr,7,1),Ausgaben!$D$6:$D$405,"Anschaffung (mehrjährig)")</f>
        <v/>
      </c>
      <c r="F11" s="9">
        <f>IF($F$3="","",$F$3+SUMIFS(Einnahmen!$E$6:$E$305,Einnahmen!$H$6:$H$305,"Bank",Einnahmen!$A$6:$A$305,"&gt;="&amp;DATE(Jahr,1,1),Einnahmen!$A$6:$A$305,"&lt;"&amp;DATE(Jahr,7,1))-SUMIFS(Ausgaben!$F$6:$F$405,Ausgaben!$I$6:$I$405,"Bank",Ausgaben!$A$6:$A$405,"&gt;="&amp;DATE(Jahr,1,1),Ausgaben!$A$6:$A$405,"&lt;"&amp;DATE(Jahr,7,1))-SUMIFS(Privat!$C$25:$C$124,Privat!$D$25:$D$124,"Bank",Privat!$A$25:$A$124,"&gt;="&amp;DATE(Jahr,1,1),Privat!$A$25:$A$124,"&lt;"&amp;DATE(Jahr,7,1))+SUMIFS(Privat!$H$25:$H$124,Privat!$I$25:$I$124,"Bank",Privat!$F$25:$F$124,"&gt;="&amp;DATE(Jahr,1,1),Privat!$F$25:$F$124,"&lt;"&amp;DATE(Jahr,7,1))-SUMIFS(Kasse!$E$6:$E$305,Kasse!$D$6:$D$305,"Bargeld von der Bank",Kasse!$A$6:$A$305,"&gt;="&amp;DATE(Jahr,1,1),Kasse!$A$6:$A$305,"&lt;"&amp;DATE(Jahr,7,1))+SUMIFS(Kasse!$F$6:$F$305,Kasse!$D$6:$D$305,"Bargeld zur Bank",Kasse!$A$6:$A$305,"&gt;="&amp;DATE(Jahr,1,1),Kasse!$A$6:$A$305,"&lt;"&amp;DATE(Jahr,7,1)))</f>
        <v/>
      </c>
      <c r="G11" s="17" t="n"/>
      <c r="H11" s="9">
        <f>IF(OR(F11="",G11=""),"",ROUND(G11-F11,2))</f>
        <v/>
      </c>
    </row>
    <row r="12">
      <c r="A12" s="22" t="inlineStr">
        <is>
          <t>Juli</t>
        </is>
      </c>
      <c r="B12" s="9">
        <f>SUMIFS(Einnahmen!$E$6:$E$305,Einnahmen!$A$6:$A$305,"&gt;="&amp;DATE(Jahr,7,1),Einnahmen!$A$6:$A$305,"&lt;"&amp;DATE(Jahr,8,1))</f>
        <v/>
      </c>
      <c r="C12" s="9">
        <f>SUMIFS(Ausgaben!$F$6:$F$405,Ausgaben!$A$6:$A$405,"&gt;="&amp;DATE(Jahr,7,1),Ausgaben!$A$6:$A$405,"&lt;"&amp;DATE(Jahr,8,1),Ausgaben!$D$6:$D$405,"&lt;&gt;Anschaffung (mehrjährig)")</f>
        <v/>
      </c>
      <c r="D12" s="9">
        <f>B12-C12</f>
        <v/>
      </c>
      <c r="E12" s="9">
        <f>SUMIFS(Ausgaben!$F$6:$F$405,Ausgaben!$A$6:$A$405,"&gt;="&amp;DATE(Jahr,7,1),Ausgaben!$A$6:$A$405,"&lt;"&amp;DATE(Jahr,8,1),Ausgaben!$D$6:$D$405,"Anschaffung (mehrjährig)")</f>
        <v/>
      </c>
      <c r="F12" s="9">
        <f>IF($F$3="","",$F$3+SUMIFS(Einnahmen!$E$6:$E$305,Einnahmen!$H$6:$H$305,"Bank",Einnahmen!$A$6:$A$305,"&gt;="&amp;DATE(Jahr,1,1),Einnahmen!$A$6:$A$305,"&lt;"&amp;DATE(Jahr,8,1))-SUMIFS(Ausgaben!$F$6:$F$405,Ausgaben!$I$6:$I$405,"Bank",Ausgaben!$A$6:$A$405,"&gt;="&amp;DATE(Jahr,1,1),Ausgaben!$A$6:$A$405,"&lt;"&amp;DATE(Jahr,8,1))-SUMIFS(Privat!$C$25:$C$124,Privat!$D$25:$D$124,"Bank",Privat!$A$25:$A$124,"&gt;="&amp;DATE(Jahr,1,1),Privat!$A$25:$A$124,"&lt;"&amp;DATE(Jahr,8,1))+SUMIFS(Privat!$H$25:$H$124,Privat!$I$25:$I$124,"Bank",Privat!$F$25:$F$124,"&gt;="&amp;DATE(Jahr,1,1),Privat!$F$25:$F$124,"&lt;"&amp;DATE(Jahr,8,1))-SUMIFS(Kasse!$E$6:$E$305,Kasse!$D$6:$D$305,"Bargeld von der Bank",Kasse!$A$6:$A$305,"&gt;="&amp;DATE(Jahr,1,1),Kasse!$A$6:$A$305,"&lt;"&amp;DATE(Jahr,8,1))+SUMIFS(Kasse!$F$6:$F$305,Kasse!$D$6:$D$305,"Bargeld zur Bank",Kasse!$A$6:$A$305,"&gt;="&amp;DATE(Jahr,1,1),Kasse!$A$6:$A$305,"&lt;"&amp;DATE(Jahr,8,1)))</f>
        <v/>
      </c>
      <c r="G12" s="17" t="n"/>
      <c r="H12" s="9">
        <f>IF(OR(F12="",G12=""),"",ROUND(G12-F12,2))</f>
        <v/>
      </c>
    </row>
    <row r="13">
      <c r="A13" s="22" t="inlineStr">
        <is>
          <t>August</t>
        </is>
      </c>
      <c r="B13" s="9">
        <f>SUMIFS(Einnahmen!$E$6:$E$305,Einnahmen!$A$6:$A$305,"&gt;="&amp;DATE(Jahr,8,1),Einnahmen!$A$6:$A$305,"&lt;"&amp;DATE(Jahr,9,1))</f>
        <v/>
      </c>
      <c r="C13" s="9">
        <f>SUMIFS(Ausgaben!$F$6:$F$405,Ausgaben!$A$6:$A$405,"&gt;="&amp;DATE(Jahr,8,1),Ausgaben!$A$6:$A$405,"&lt;"&amp;DATE(Jahr,9,1),Ausgaben!$D$6:$D$405,"&lt;&gt;Anschaffung (mehrjährig)")</f>
        <v/>
      </c>
      <c r="D13" s="9">
        <f>B13-C13</f>
        <v/>
      </c>
      <c r="E13" s="9">
        <f>SUMIFS(Ausgaben!$F$6:$F$405,Ausgaben!$A$6:$A$405,"&gt;="&amp;DATE(Jahr,8,1),Ausgaben!$A$6:$A$405,"&lt;"&amp;DATE(Jahr,9,1),Ausgaben!$D$6:$D$405,"Anschaffung (mehrjährig)")</f>
        <v/>
      </c>
      <c r="F13" s="9">
        <f>IF($F$3="","",$F$3+SUMIFS(Einnahmen!$E$6:$E$305,Einnahmen!$H$6:$H$305,"Bank",Einnahmen!$A$6:$A$305,"&gt;="&amp;DATE(Jahr,1,1),Einnahmen!$A$6:$A$305,"&lt;"&amp;DATE(Jahr,9,1))-SUMIFS(Ausgaben!$F$6:$F$405,Ausgaben!$I$6:$I$405,"Bank",Ausgaben!$A$6:$A$405,"&gt;="&amp;DATE(Jahr,1,1),Ausgaben!$A$6:$A$405,"&lt;"&amp;DATE(Jahr,9,1))-SUMIFS(Privat!$C$25:$C$124,Privat!$D$25:$D$124,"Bank",Privat!$A$25:$A$124,"&gt;="&amp;DATE(Jahr,1,1),Privat!$A$25:$A$124,"&lt;"&amp;DATE(Jahr,9,1))+SUMIFS(Privat!$H$25:$H$124,Privat!$I$25:$I$124,"Bank",Privat!$F$25:$F$124,"&gt;="&amp;DATE(Jahr,1,1),Privat!$F$25:$F$124,"&lt;"&amp;DATE(Jahr,9,1))-SUMIFS(Kasse!$E$6:$E$305,Kasse!$D$6:$D$305,"Bargeld von der Bank",Kasse!$A$6:$A$305,"&gt;="&amp;DATE(Jahr,1,1),Kasse!$A$6:$A$305,"&lt;"&amp;DATE(Jahr,9,1))+SUMIFS(Kasse!$F$6:$F$305,Kasse!$D$6:$D$305,"Bargeld zur Bank",Kasse!$A$6:$A$305,"&gt;="&amp;DATE(Jahr,1,1),Kasse!$A$6:$A$305,"&lt;"&amp;DATE(Jahr,9,1)))</f>
        <v/>
      </c>
      <c r="G13" s="17" t="n"/>
      <c r="H13" s="9">
        <f>IF(OR(F13="",G13=""),"",ROUND(G13-F13,2))</f>
        <v/>
      </c>
    </row>
    <row r="14">
      <c r="A14" s="22" t="inlineStr">
        <is>
          <t>September</t>
        </is>
      </c>
      <c r="B14" s="9">
        <f>SUMIFS(Einnahmen!$E$6:$E$305,Einnahmen!$A$6:$A$305,"&gt;="&amp;DATE(Jahr,9,1),Einnahmen!$A$6:$A$305,"&lt;"&amp;DATE(Jahr,10,1))</f>
        <v/>
      </c>
      <c r="C14" s="9">
        <f>SUMIFS(Ausgaben!$F$6:$F$405,Ausgaben!$A$6:$A$405,"&gt;="&amp;DATE(Jahr,9,1),Ausgaben!$A$6:$A$405,"&lt;"&amp;DATE(Jahr,10,1),Ausgaben!$D$6:$D$405,"&lt;&gt;Anschaffung (mehrjährig)")</f>
        <v/>
      </c>
      <c r="D14" s="9">
        <f>B14-C14</f>
        <v/>
      </c>
      <c r="E14" s="9">
        <f>SUMIFS(Ausgaben!$F$6:$F$405,Ausgaben!$A$6:$A$405,"&gt;="&amp;DATE(Jahr,9,1),Ausgaben!$A$6:$A$405,"&lt;"&amp;DATE(Jahr,10,1),Ausgaben!$D$6:$D$405,"Anschaffung (mehrjährig)")</f>
        <v/>
      </c>
      <c r="F14" s="9">
        <f>IF($F$3="","",$F$3+SUMIFS(Einnahmen!$E$6:$E$305,Einnahmen!$H$6:$H$305,"Bank",Einnahmen!$A$6:$A$305,"&gt;="&amp;DATE(Jahr,1,1),Einnahmen!$A$6:$A$305,"&lt;"&amp;DATE(Jahr,10,1))-SUMIFS(Ausgaben!$F$6:$F$405,Ausgaben!$I$6:$I$405,"Bank",Ausgaben!$A$6:$A$405,"&gt;="&amp;DATE(Jahr,1,1),Ausgaben!$A$6:$A$405,"&lt;"&amp;DATE(Jahr,10,1))-SUMIFS(Privat!$C$25:$C$124,Privat!$D$25:$D$124,"Bank",Privat!$A$25:$A$124,"&gt;="&amp;DATE(Jahr,1,1),Privat!$A$25:$A$124,"&lt;"&amp;DATE(Jahr,10,1))+SUMIFS(Privat!$H$25:$H$124,Privat!$I$25:$I$124,"Bank",Privat!$F$25:$F$124,"&gt;="&amp;DATE(Jahr,1,1),Privat!$F$25:$F$124,"&lt;"&amp;DATE(Jahr,10,1))-SUMIFS(Kasse!$E$6:$E$305,Kasse!$D$6:$D$305,"Bargeld von der Bank",Kasse!$A$6:$A$305,"&gt;="&amp;DATE(Jahr,1,1),Kasse!$A$6:$A$305,"&lt;"&amp;DATE(Jahr,10,1))+SUMIFS(Kasse!$F$6:$F$305,Kasse!$D$6:$D$305,"Bargeld zur Bank",Kasse!$A$6:$A$305,"&gt;="&amp;DATE(Jahr,1,1),Kasse!$A$6:$A$305,"&lt;"&amp;DATE(Jahr,10,1)))</f>
        <v/>
      </c>
      <c r="G14" s="17" t="n"/>
      <c r="H14" s="9">
        <f>IF(OR(F14="",G14=""),"",ROUND(G14-F14,2))</f>
        <v/>
      </c>
    </row>
    <row r="15">
      <c r="A15" s="22" t="inlineStr">
        <is>
          <t>Oktober</t>
        </is>
      </c>
      <c r="B15" s="9">
        <f>SUMIFS(Einnahmen!$E$6:$E$305,Einnahmen!$A$6:$A$305,"&gt;="&amp;DATE(Jahr,10,1),Einnahmen!$A$6:$A$305,"&lt;"&amp;DATE(Jahr,11,1))</f>
        <v/>
      </c>
      <c r="C15" s="9">
        <f>SUMIFS(Ausgaben!$F$6:$F$405,Ausgaben!$A$6:$A$405,"&gt;="&amp;DATE(Jahr,10,1),Ausgaben!$A$6:$A$405,"&lt;"&amp;DATE(Jahr,11,1),Ausgaben!$D$6:$D$405,"&lt;&gt;Anschaffung (mehrjährig)")</f>
        <v/>
      </c>
      <c r="D15" s="9">
        <f>B15-C15</f>
        <v/>
      </c>
      <c r="E15" s="9">
        <f>SUMIFS(Ausgaben!$F$6:$F$405,Ausgaben!$A$6:$A$405,"&gt;="&amp;DATE(Jahr,10,1),Ausgaben!$A$6:$A$405,"&lt;"&amp;DATE(Jahr,11,1),Ausgaben!$D$6:$D$405,"Anschaffung (mehrjährig)")</f>
        <v/>
      </c>
      <c r="F15" s="9">
        <f>IF($F$3="","",$F$3+SUMIFS(Einnahmen!$E$6:$E$305,Einnahmen!$H$6:$H$305,"Bank",Einnahmen!$A$6:$A$305,"&gt;="&amp;DATE(Jahr,1,1),Einnahmen!$A$6:$A$305,"&lt;"&amp;DATE(Jahr,11,1))-SUMIFS(Ausgaben!$F$6:$F$405,Ausgaben!$I$6:$I$405,"Bank",Ausgaben!$A$6:$A$405,"&gt;="&amp;DATE(Jahr,1,1),Ausgaben!$A$6:$A$405,"&lt;"&amp;DATE(Jahr,11,1))-SUMIFS(Privat!$C$25:$C$124,Privat!$D$25:$D$124,"Bank",Privat!$A$25:$A$124,"&gt;="&amp;DATE(Jahr,1,1),Privat!$A$25:$A$124,"&lt;"&amp;DATE(Jahr,11,1))+SUMIFS(Privat!$H$25:$H$124,Privat!$I$25:$I$124,"Bank",Privat!$F$25:$F$124,"&gt;="&amp;DATE(Jahr,1,1),Privat!$F$25:$F$124,"&lt;"&amp;DATE(Jahr,11,1))-SUMIFS(Kasse!$E$6:$E$305,Kasse!$D$6:$D$305,"Bargeld von der Bank",Kasse!$A$6:$A$305,"&gt;="&amp;DATE(Jahr,1,1),Kasse!$A$6:$A$305,"&lt;"&amp;DATE(Jahr,11,1))+SUMIFS(Kasse!$F$6:$F$305,Kasse!$D$6:$D$305,"Bargeld zur Bank",Kasse!$A$6:$A$305,"&gt;="&amp;DATE(Jahr,1,1),Kasse!$A$6:$A$305,"&lt;"&amp;DATE(Jahr,11,1)))</f>
        <v/>
      </c>
      <c r="G15" s="17" t="n"/>
      <c r="H15" s="9">
        <f>IF(OR(F15="",G15=""),"",ROUND(G15-F15,2))</f>
        <v/>
      </c>
    </row>
    <row r="16">
      <c r="A16" s="22" t="inlineStr">
        <is>
          <t>November</t>
        </is>
      </c>
      <c r="B16" s="9">
        <f>SUMIFS(Einnahmen!$E$6:$E$305,Einnahmen!$A$6:$A$305,"&gt;="&amp;DATE(Jahr,11,1),Einnahmen!$A$6:$A$305,"&lt;"&amp;DATE(Jahr,12,1))</f>
        <v/>
      </c>
      <c r="C16" s="9">
        <f>SUMIFS(Ausgaben!$F$6:$F$405,Ausgaben!$A$6:$A$405,"&gt;="&amp;DATE(Jahr,11,1),Ausgaben!$A$6:$A$405,"&lt;"&amp;DATE(Jahr,12,1),Ausgaben!$D$6:$D$405,"&lt;&gt;Anschaffung (mehrjährig)")</f>
        <v/>
      </c>
      <c r="D16" s="9">
        <f>B16-C16</f>
        <v/>
      </c>
      <c r="E16" s="9">
        <f>SUMIFS(Ausgaben!$F$6:$F$405,Ausgaben!$A$6:$A$405,"&gt;="&amp;DATE(Jahr,11,1),Ausgaben!$A$6:$A$405,"&lt;"&amp;DATE(Jahr,12,1),Ausgaben!$D$6:$D$405,"Anschaffung (mehrjährig)")</f>
        <v/>
      </c>
      <c r="F16" s="9">
        <f>IF($F$3="","",$F$3+SUMIFS(Einnahmen!$E$6:$E$305,Einnahmen!$H$6:$H$305,"Bank",Einnahmen!$A$6:$A$305,"&gt;="&amp;DATE(Jahr,1,1),Einnahmen!$A$6:$A$305,"&lt;"&amp;DATE(Jahr,12,1))-SUMIFS(Ausgaben!$F$6:$F$405,Ausgaben!$I$6:$I$405,"Bank",Ausgaben!$A$6:$A$405,"&gt;="&amp;DATE(Jahr,1,1),Ausgaben!$A$6:$A$405,"&lt;"&amp;DATE(Jahr,12,1))-SUMIFS(Privat!$C$25:$C$124,Privat!$D$25:$D$124,"Bank",Privat!$A$25:$A$124,"&gt;="&amp;DATE(Jahr,1,1),Privat!$A$25:$A$124,"&lt;"&amp;DATE(Jahr,12,1))+SUMIFS(Privat!$H$25:$H$124,Privat!$I$25:$I$124,"Bank",Privat!$F$25:$F$124,"&gt;="&amp;DATE(Jahr,1,1),Privat!$F$25:$F$124,"&lt;"&amp;DATE(Jahr,12,1))-SUMIFS(Kasse!$E$6:$E$305,Kasse!$D$6:$D$305,"Bargeld von der Bank",Kasse!$A$6:$A$305,"&gt;="&amp;DATE(Jahr,1,1),Kasse!$A$6:$A$305,"&lt;"&amp;DATE(Jahr,12,1))+SUMIFS(Kasse!$F$6:$F$305,Kasse!$D$6:$D$305,"Bargeld zur Bank",Kasse!$A$6:$A$305,"&gt;="&amp;DATE(Jahr,1,1),Kasse!$A$6:$A$305,"&lt;"&amp;DATE(Jahr,12,1)))</f>
        <v/>
      </c>
      <c r="G16" s="17" t="n"/>
      <c r="H16" s="9">
        <f>IF(OR(F16="",G16=""),"",ROUND(G16-F16,2))</f>
        <v/>
      </c>
    </row>
    <row r="17">
      <c r="A17" s="22" t="inlineStr">
        <is>
          <t>Dezember</t>
        </is>
      </c>
      <c r="B17" s="9">
        <f>SUMIFS(Einnahmen!$E$6:$E$305,Einnahmen!$A$6:$A$305,"&gt;="&amp;DATE(Jahr,12,1),Einnahmen!$A$6:$A$305,"&lt;"&amp;DATE(Jahr,13,1))</f>
        <v/>
      </c>
      <c r="C17" s="9">
        <f>SUMIFS(Ausgaben!$F$6:$F$405,Ausgaben!$A$6:$A$405,"&gt;="&amp;DATE(Jahr,12,1),Ausgaben!$A$6:$A$405,"&lt;"&amp;DATE(Jahr,13,1),Ausgaben!$D$6:$D$405,"&lt;&gt;Anschaffung (mehrjährig)")</f>
        <v/>
      </c>
      <c r="D17" s="9">
        <f>B17-C17</f>
        <v/>
      </c>
      <c r="E17" s="9">
        <f>SUMIFS(Ausgaben!$F$6:$F$405,Ausgaben!$A$6:$A$405,"&gt;="&amp;DATE(Jahr,12,1),Ausgaben!$A$6:$A$405,"&lt;"&amp;DATE(Jahr,13,1),Ausgaben!$D$6:$D$405,"Anschaffung (mehrjährig)")</f>
        <v/>
      </c>
      <c r="F17" s="9">
        <f>IF($F$3="","",$F$3+SUMIFS(Einnahmen!$E$6:$E$305,Einnahmen!$H$6:$H$305,"Bank",Einnahmen!$A$6:$A$305,"&gt;="&amp;DATE(Jahr,1,1),Einnahmen!$A$6:$A$305,"&lt;"&amp;DATE(Jahr,13,1))-SUMIFS(Ausgaben!$F$6:$F$405,Ausgaben!$I$6:$I$405,"Bank",Ausgaben!$A$6:$A$405,"&gt;="&amp;DATE(Jahr,1,1),Ausgaben!$A$6:$A$405,"&lt;"&amp;DATE(Jahr,13,1))-SUMIFS(Privat!$C$25:$C$124,Privat!$D$25:$D$124,"Bank",Privat!$A$25:$A$124,"&gt;="&amp;DATE(Jahr,1,1),Privat!$A$25:$A$124,"&lt;"&amp;DATE(Jahr,13,1))+SUMIFS(Privat!$H$25:$H$124,Privat!$I$25:$I$124,"Bank",Privat!$F$25:$F$124,"&gt;="&amp;DATE(Jahr,1,1),Privat!$F$25:$F$124,"&lt;"&amp;DATE(Jahr,13,1))-SUMIFS(Kasse!$E$6:$E$305,Kasse!$D$6:$D$305,"Bargeld von der Bank",Kasse!$A$6:$A$305,"&gt;="&amp;DATE(Jahr,1,1),Kasse!$A$6:$A$305,"&lt;"&amp;DATE(Jahr,13,1))+SUMIFS(Kasse!$F$6:$F$305,Kasse!$D$6:$D$305,"Bargeld zur Bank",Kasse!$A$6:$A$305,"&gt;="&amp;DATE(Jahr,1,1),Kasse!$A$6:$A$305,"&lt;"&amp;DATE(Jahr,13,1)))</f>
        <v/>
      </c>
      <c r="G17" s="17" t="n"/>
      <c r="H17" s="9">
        <f>IF(OR(F17="",G17=""),"",ROUND(G17-F17,2))</f>
        <v/>
      </c>
    </row>
    <row r="18">
      <c r="A18" s="23" t="inlineStr">
        <is>
          <t>Total</t>
        </is>
      </c>
      <c r="B18" s="15">
        <f>SUM(B6:B17)</f>
        <v/>
      </c>
      <c r="C18" s="15">
        <f>SUM(C6:C17)</f>
        <v/>
      </c>
      <c r="D18" s="15">
        <f>SUM(D6:D17)</f>
        <v/>
      </c>
      <c r="E18" s="15">
        <f>SUM(E6:E17)</f>
        <v/>
      </c>
    </row>
    <row r="19">
      <c r="A19" s="2" t="inlineStr">
        <is>
          <t>Nicht gezählt (ohne Datum oder anderes Jahr) – sollte 0 sein</t>
        </is>
      </c>
      <c r="B19" s="9">
        <f>ROUND(Einnahmen!E3-B18,2)</f>
        <v/>
      </c>
      <c r="C19" s="9">
        <f>ROUND(Ausgaben!F3-C18-E18,2)</f>
        <v/>
      </c>
    </row>
    <row r="22">
      <c r="A22" s="24">
        <f>"Gewinn "&amp;Jahr&amp;" (Ist-Methode)"</f>
        <v/>
      </c>
    </row>
    <row r="23">
      <c r="A23" s="4" t="inlineStr">
        <is>
          <t>Einnahmen</t>
        </is>
      </c>
      <c r="B23" s="9">
        <f>B18</f>
        <v/>
      </c>
    </row>
    <row r="24">
      <c r="A24" s="4" t="inlineStr">
        <is>
          <t>– Ausgaben (ohne Anschaffungen)</t>
        </is>
      </c>
      <c r="B24" s="9">
        <f>-C18</f>
        <v/>
      </c>
    </row>
    <row r="25">
      <c r="A25" s="4" t="inlineStr">
        <is>
          <t>– Abschreibungen (Blatt Abschreibungen)</t>
        </is>
      </c>
      <c r="B25" s="9">
        <f>-Abschreibungen!I36</f>
        <v/>
      </c>
    </row>
    <row r="26">
      <c r="A26" s="4" t="inlineStr">
        <is>
          <t>+ Privatanteil Geschäftsauto (Blatt Privat)</t>
        </is>
      </c>
      <c r="B26" s="9">
        <f>Privat!C8</f>
        <v/>
      </c>
    </row>
    <row r="27">
      <c r="A27" s="4" t="inlineStr">
        <is>
          <t>+ Warenbezüge (Blatt Privat)</t>
        </is>
      </c>
      <c r="B27" s="9">
        <f>Privat!C15</f>
        <v/>
      </c>
    </row>
    <row r="28">
      <c r="A28" s="3" t="inlineStr">
        <is>
          <t>Gewinn</t>
        </is>
      </c>
      <c r="B28" s="15">
        <f>SUM(B23:B27)</f>
        <v/>
      </c>
    </row>
    <row r="29">
      <c r="A29" s="2" t="inlineStr">
        <is>
          <t>Ohne Gewähr. Private Kosten in den Ausgaben vorher abziehen (z. B. privater Anteil Telefon). Zusammen mit Vermögenslage, Privat und Abschreibungstabelle der Steuererklärung beilegen.</t>
        </is>
      </c>
    </row>
  </sheetData>
  <mergeCells count="1">
    <mergeCell ref="A3:E3"/>
  </mergeCells>
  <conditionalFormatting sqref="H6">
    <cfRule type="expression" priority="1" dxfId="0">
      <formula>AND(ISNUMBER(H6),H6&lt;&gt;0)</formula>
    </cfRule>
  </conditionalFormatting>
  <conditionalFormatting sqref="H7">
    <cfRule type="expression" priority="2" dxfId="0">
      <formula>AND(ISNUMBER(H7),H7&lt;&gt;0)</formula>
    </cfRule>
  </conditionalFormatting>
  <conditionalFormatting sqref="H8">
    <cfRule type="expression" priority="3" dxfId="0">
      <formula>AND(ISNUMBER(H8),H8&lt;&gt;0)</formula>
    </cfRule>
  </conditionalFormatting>
  <conditionalFormatting sqref="H9">
    <cfRule type="expression" priority="4" dxfId="0">
      <formula>AND(ISNUMBER(H9),H9&lt;&gt;0)</formula>
    </cfRule>
  </conditionalFormatting>
  <conditionalFormatting sqref="H10">
    <cfRule type="expression" priority="5" dxfId="0">
      <formula>AND(ISNUMBER(H10),H10&lt;&gt;0)</formula>
    </cfRule>
  </conditionalFormatting>
  <conditionalFormatting sqref="H11">
    <cfRule type="expression" priority="6" dxfId="0">
      <formula>AND(ISNUMBER(H11),H11&lt;&gt;0)</formula>
    </cfRule>
  </conditionalFormatting>
  <conditionalFormatting sqref="H12">
    <cfRule type="expression" priority="7" dxfId="0">
      <formula>AND(ISNUMBER(H12),H12&lt;&gt;0)</formula>
    </cfRule>
  </conditionalFormatting>
  <conditionalFormatting sqref="H13">
    <cfRule type="expression" priority="8" dxfId="0">
      <formula>AND(ISNUMBER(H13),H13&lt;&gt;0)</formula>
    </cfRule>
  </conditionalFormatting>
  <conditionalFormatting sqref="H14">
    <cfRule type="expression" priority="9" dxfId="0">
      <formula>AND(ISNUMBER(H14),H14&lt;&gt;0)</formula>
    </cfRule>
  </conditionalFormatting>
  <conditionalFormatting sqref="H15">
    <cfRule type="expression" priority="10" dxfId="0">
      <formula>AND(ISNUMBER(H15),H15&lt;&gt;0)</formula>
    </cfRule>
  </conditionalFormatting>
  <conditionalFormatting sqref="H16">
    <cfRule type="expression" priority="11" dxfId="0">
      <formula>AND(ISNUMBER(H16),H16&lt;&gt;0)</formula>
    </cfRule>
  </conditionalFormatting>
  <conditionalFormatting sqref="H17">
    <cfRule type="expression" priority="12" dxfId="0">
      <formula>AND(ISNUMBER(H17),H17&lt;&gt;0)</formula>
    </cfRule>
  </conditionalFormatting>
  <conditionalFormatting sqref="B19:C19">
    <cfRule type="expression" priority="13" dxfId="0">
      <formula>AND(ISNUMBER(B19),B19&lt;&gt;0)</formula>
    </cfRule>
  </conditionalFormatting>
  <pageMargins left="0.5" right="0.5" top="0.6" bottom="0.6" header="0.5" footer="0.5"/>
  <pageSetup orientation="landscape" paperSize="9" fitToHeight="1" fitToWidth="1"/>
  <headerFooter>
    <oddHeader/>
    <oddFooter>&amp;C&amp;8 &amp;K94A3B8Vorlage: erplight.ch/milchbuechlein-rechnung-schweiz – Seite &amp;P von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6" customWidth="1" min="2" max="2"/>
    <col width="40" customWidth="1" min="3" max="3"/>
  </cols>
  <sheetData>
    <row r="1" ht="28" customHeight="1">
      <c r="A1" s="1">
        <f>"Vermögenslage per 31.12."&amp;Jahr</f>
        <v/>
      </c>
    </row>
    <row r="2">
      <c r="A2" s="25">
        <f>"Firma: "&amp;IF(Firma="","…………………………",Firma)</f>
        <v/>
      </c>
    </row>
    <row r="4">
      <c r="A4" s="26" t="inlineStr">
        <is>
          <t>Vermögen</t>
        </is>
      </c>
      <c r="B4" s="27" t="inlineStr">
        <is>
          <t>CHF</t>
        </is>
      </c>
    </row>
    <row r="5">
      <c r="A5" s="28" t="inlineStr">
        <is>
          <t>Bankkonten (Kontostand laut Auszug am 31.12.)</t>
        </is>
      </c>
      <c r="B5" s="9">
        <f>IF(Jahresübersicht!G17&lt;&gt;"",Jahresübersicht!G17,Jahresübersicht!F17)</f>
        <v/>
      </c>
      <c r="C5" s="21" t="inlineStr">
        <is>
          <t>aus der Jahresübersicht; überschreibbar</t>
        </is>
      </c>
    </row>
    <row r="6">
      <c r="A6" s="28" t="inlineStr">
        <is>
          <t>Bargeld (Kasse am 31.12.)</t>
        </is>
      </c>
      <c r="B6" s="9">
        <f>N(Kasse!$G$3)+SUMIFS(Kasse!$E$6:$E$305,Kasse!$A$6:$A$305,"&lt;="&amp;DATE(Jahr,12,31))-SUMIFS(Kasse!$F$6:$F$305,Kasse!$A$6:$A$305,"&lt;="&amp;DATE(Jahr,12,31))</f>
        <v/>
      </c>
      <c r="C6" s="21" t="inlineStr">
        <is>
          <t>aus dem Kassenbuch; mit dem gezählten Betrag vergleichen</t>
        </is>
      </c>
    </row>
    <row r="7">
      <c r="A7" s="28" t="inlineStr">
        <is>
          <t>Offene Kundenrechnungen (einzeln, Liste unten)</t>
        </is>
      </c>
      <c r="B7" s="9">
        <f>SUM(B25:B39)</f>
        <v/>
      </c>
    </row>
    <row r="8">
      <c r="A8" s="28" t="inlineStr">
        <is>
          <t>Ware am Lager (zum Einkaufspreis)</t>
        </is>
      </c>
      <c r="B8" s="17" t="n"/>
    </row>
    <row r="9">
      <c r="A9" s="28" t="inlineStr">
        <is>
          <t>Angefangene Arbeiten (noch nicht verrechnet)</t>
        </is>
      </c>
      <c r="B9" s="17" t="n"/>
    </row>
    <row r="10">
      <c r="A10" s="28" t="inlineStr">
        <is>
          <t>Anschaffungen (Restwert laut Abschreibungstabelle)</t>
        </is>
      </c>
      <c r="B10" s="9">
        <f>Abschreibungen!J36</f>
        <v/>
      </c>
    </row>
    <row r="11">
      <c r="A11" s="28" t="inlineStr">
        <is>
          <t>Übriges Vermögen (z. B. Mietkaution, Guthaben)</t>
        </is>
      </c>
      <c r="B11" s="17" t="n"/>
    </row>
    <row r="12">
      <c r="A12" s="29" t="inlineStr">
        <is>
          <t>Total Vermögen</t>
        </is>
      </c>
      <c r="B12" s="15">
        <f>SUM(B5:B11)</f>
        <v/>
      </c>
    </row>
    <row r="14">
      <c r="A14" s="26" t="inlineStr">
        <is>
          <t>Schulden</t>
        </is>
      </c>
      <c r="B14" s="27" t="inlineStr">
        <is>
          <t>CHF</t>
        </is>
      </c>
    </row>
    <row r="15">
      <c r="A15" s="28" t="inlineStr">
        <is>
          <t>Offene Lieferantenrechnungen (einzeln, Liste unten)</t>
        </is>
      </c>
      <c r="B15" s="9">
        <f>SUM(B43:B54)</f>
        <v/>
      </c>
    </row>
    <row r="16">
      <c r="A16" s="28" t="inlineStr">
        <is>
          <t>Darlehen und Kredite</t>
        </is>
      </c>
      <c r="B16" s="17" t="n"/>
    </row>
    <row r="17">
      <c r="A17" s="28" t="inlineStr">
        <is>
          <t>Übrige Schulden</t>
        </is>
      </c>
      <c r="B17" s="17" t="n"/>
    </row>
    <row r="18">
      <c r="A18" s="29" t="inlineStr">
        <is>
          <t>Total Schulden</t>
        </is>
      </c>
      <c r="B18" s="15">
        <f>SUM(B15:B17)</f>
        <v/>
      </c>
    </row>
    <row r="20">
      <c r="A20" s="30" t="inlineStr">
        <is>
          <t>Eigenkapital (Vermögen – Schulden)</t>
        </is>
      </c>
      <c r="B20" s="15">
        <f>B12-B18</f>
        <v/>
      </c>
    </row>
    <row r="23">
      <c r="A23" s="3" t="inlineStr">
        <is>
          <t>Offene Kundenrechnungen am 31.12. (einzeln aufführen)</t>
        </is>
      </c>
    </row>
    <row r="24" ht="26" customHeight="1">
      <c r="A24" s="10" t="inlineStr">
        <is>
          <t>Kunde, Rechnungs-Nr., Datum</t>
        </is>
      </c>
      <c r="B24" s="11" t="inlineStr">
        <is>
          <t>Betrag CHF</t>
        </is>
      </c>
    </row>
    <row r="25">
      <c r="A25" s="5" t="n"/>
      <c r="B25" s="17" t="n"/>
    </row>
    <row r="26">
      <c r="A26" s="5" t="n"/>
      <c r="B26" s="17" t="n"/>
    </row>
    <row r="27">
      <c r="A27" s="5" t="n"/>
      <c r="B27" s="17" t="n"/>
    </row>
    <row r="28">
      <c r="A28" s="5" t="n"/>
      <c r="B28" s="17" t="n"/>
    </row>
    <row r="29">
      <c r="A29" s="5" t="n"/>
      <c r="B29" s="17" t="n"/>
    </row>
    <row r="30">
      <c r="A30" s="5" t="n"/>
      <c r="B30" s="17" t="n"/>
    </row>
    <row r="31">
      <c r="A31" s="5" t="n"/>
      <c r="B31" s="17" t="n"/>
    </row>
    <row r="32">
      <c r="A32" s="5" t="n"/>
      <c r="B32" s="17" t="n"/>
    </row>
    <row r="33">
      <c r="A33" s="5" t="n"/>
      <c r="B33" s="17" t="n"/>
    </row>
    <row r="34">
      <c r="A34" s="5" t="n"/>
      <c r="B34" s="17" t="n"/>
    </row>
    <row r="35">
      <c r="A35" s="5" t="n"/>
      <c r="B35" s="17" t="n"/>
    </row>
    <row r="36">
      <c r="A36" s="5" t="n"/>
      <c r="B36" s="17" t="n"/>
    </row>
    <row r="37">
      <c r="A37" s="5" t="n"/>
      <c r="B37" s="17" t="n"/>
    </row>
    <row r="38">
      <c r="A38" s="5" t="n"/>
      <c r="B38" s="17" t="n"/>
    </row>
    <row r="39">
      <c r="A39" s="5" t="n"/>
      <c r="B39" s="17" t="n"/>
    </row>
    <row r="41">
      <c r="A41" s="3" t="inlineStr">
        <is>
          <t>Offene Lieferantenrechnungen am 31.12. (einzeln aufführen)</t>
        </is>
      </c>
    </row>
    <row r="42" ht="26" customHeight="1">
      <c r="A42" s="10" t="inlineStr">
        <is>
          <t>Lieferant, Rechnungs-Nr., Datum</t>
        </is>
      </c>
      <c r="B42" s="11" t="inlineStr">
        <is>
          <t>Betrag CHF</t>
        </is>
      </c>
    </row>
    <row r="43">
      <c r="A43" s="5" t="n"/>
      <c r="B43" s="17" t="n"/>
    </row>
    <row r="44">
      <c r="A44" s="5" t="n"/>
      <c r="B44" s="17" t="n"/>
    </row>
    <row r="45">
      <c r="A45" s="5" t="n"/>
      <c r="B45" s="17" t="n"/>
    </row>
    <row r="46">
      <c r="A46" s="5" t="n"/>
      <c r="B46" s="17" t="n"/>
    </row>
    <row r="47">
      <c r="A47" s="5" t="n"/>
      <c r="B47" s="17" t="n"/>
    </row>
    <row r="48">
      <c r="A48" s="5" t="n"/>
      <c r="B48" s="17" t="n"/>
    </row>
    <row r="49">
      <c r="A49" s="5" t="n"/>
      <c r="B49" s="17" t="n"/>
    </row>
    <row r="50">
      <c r="A50" s="5" t="n"/>
      <c r="B50" s="17" t="n"/>
    </row>
    <row r="51">
      <c r="A51" s="5" t="n"/>
      <c r="B51" s="17" t="n"/>
    </row>
    <row r="52">
      <c r="A52" s="5" t="n"/>
      <c r="B52" s="17" t="n"/>
    </row>
    <row r="53">
      <c r="A53" s="5" t="n"/>
      <c r="B53" s="17" t="n"/>
    </row>
    <row r="54">
      <c r="A54" s="5" t="n"/>
      <c r="B54" s="17" t="n"/>
    </row>
    <row r="56">
      <c r="A56" s="2" t="inlineStr">
        <is>
          <t>Bei der Ist-Methode stehen offene Rechnungen nur hier – nicht in Einnahmen oder Ausgaben.</t>
        </is>
      </c>
    </row>
    <row r="59" ht="26" customHeight="1">
      <c r="A59" s="20" t="n"/>
      <c r="B59" s="20" t="n"/>
    </row>
    <row r="60">
      <c r="A60" s="21" t="inlineStr">
        <is>
          <t>Ort, Datum, Unterschrift</t>
        </is>
      </c>
    </row>
  </sheetData>
  <pageMargins left="0.5" right="0.5" top="0.6" bottom="0.6" header="0.5" footer="0.5"/>
  <pageSetup orientation="portrait" paperSize="9" fitToHeight="1" fitToWidth="1"/>
  <headerFooter>
    <oddHeader/>
    <oddFooter>&amp;C&amp;8 &amp;K94A3B8Vorlage: erplight.ch/milchbuechlein-rechnung-schweiz – Seite &amp;P von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11" customWidth="1" min="3" max="3"/>
    <col width="13" customWidth="1" min="4" max="4"/>
    <col width="13" customWidth="1" min="5" max="5"/>
    <col width="13" customWidth="1" min="6" max="6"/>
    <col width="9" customWidth="1" min="7" max="7"/>
    <col width="8" customWidth="1" min="8" max="8"/>
    <col width="13" customWidth="1" min="9" max="9"/>
    <col width="13" customWidth="1" min="10" max="10"/>
  </cols>
  <sheetData>
    <row r="1" ht="28" customHeight="1">
      <c r="A1" s="1">
        <f>"Abschreibungstabelle "&amp;Jahr</f>
        <v/>
      </c>
    </row>
    <row r="2">
      <c r="A2" s="2" t="inlineStr">
        <is>
          <t>Pflicht, wenn du Abschreibungen abziehst (Art. 28 Abs. 1 DBG). Normalsätze vom Buchwert nach ESTV-Merkblatt A/1995; im Kaufjahr anteilig ab Kaufmonat.</t>
        </is>
      </c>
    </row>
    <row r="3">
      <c r="A3" s="2" t="inlineStr">
        <is>
          <t>Kauf in diesem Jahr: Kaufdatum und Kaufpreis genügen. Früher gekauft: «Wert 1.1.» = Wert 31.12. aus der Tabelle des Vorjahres. Anderer Satz: Zahl in «Satz %» überschreiben.</t>
        </is>
      </c>
    </row>
    <row r="5" ht="26" customHeight="1">
      <c r="A5" s="10" t="inlineStr">
        <is>
          <t>Anschaffung</t>
        </is>
      </c>
      <c r="B5" s="10" t="inlineStr">
        <is>
          <t>Kategorie</t>
        </is>
      </c>
      <c r="C5" s="10" t="inlineStr">
        <is>
          <t>Kaufdatum</t>
        </is>
      </c>
      <c r="D5" s="11" t="inlineStr">
        <is>
          <t>Kaufpreis CHF</t>
        </is>
      </c>
      <c r="E5" s="11" t="inlineStr">
        <is>
          <t>Wert 1.1. CHF</t>
        </is>
      </c>
      <c r="F5" s="11" t="inlineStr">
        <is>
          <t>Zugang (Kauf dieses Jahr)</t>
        </is>
      </c>
      <c r="G5" s="11" t="inlineStr">
        <is>
          <t>Satz %</t>
        </is>
      </c>
      <c r="H5" s="11" t="inlineStr">
        <is>
          <t>Monate</t>
        </is>
      </c>
      <c r="I5" s="11" t="inlineStr">
        <is>
          <t>Wertverlust CHF</t>
        </is>
      </c>
      <c r="J5" s="11" t="inlineStr">
        <is>
          <t>Wert 31.12. CHF</t>
        </is>
      </c>
    </row>
    <row r="6">
      <c r="A6" s="5" t="n"/>
      <c r="B6" s="5" t="n"/>
      <c r="C6" s="16" t="n"/>
      <c r="D6" s="17" t="n"/>
      <c r="E6" s="17" t="n"/>
      <c r="F6" s="9">
        <f>IF(OR(C6="",D6=""),"",IF(YEAR(C6)=Jahr,D6,""))</f>
        <v/>
      </c>
      <c r="G6" s="31">
        <f>IF(B6="","",IFERROR(VLOOKUP(B6,AfA_Tabelle,2,FALSE),""))</f>
        <v/>
      </c>
      <c r="H6" s="32">
        <f>IF(A6&amp;D6&amp;E6="","",IF(F6&lt;&gt;"",13-MONTH(C6),12))</f>
        <v/>
      </c>
      <c r="I6" s="9">
        <f>IF(OR(H6="",G6=""),"",ROUND(IF(F6&lt;&gt;"",F6,N(E6))*G6/100*H6/12,2))</f>
        <v/>
      </c>
      <c r="J6" s="9">
        <f>IF(I6="","",IF(F6&lt;&gt;"",F6,N(E6))-I6)</f>
        <v/>
      </c>
    </row>
    <row r="7">
      <c r="A7" s="5" t="n"/>
      <c r="B7" s="5" t="n"/>
      <c r="C7" s="16" t="n"/>
      <c r="D7" s="17" t="n"/>
      <c r="E7" s="17" t="n"/>
      <c r="F7" s="9">
        <f>IF(OR(C7="",D7=""),"",IF(YEAR(C7)=Jahr,D7,""))</f>
        <v/>
      </c>
      <c r="G7" s="31">
        <f>IF(B7="","",IFERROR(VLOOKUP(B7,AfA_Tabelle,2,FALSE),""))</f>
        <v/>
      </c>
      <c r="H7" s="32">
        <f>IF(A7&amp;D7&amp;E7="","",IF(F7&lt;&gt;"",13-MONTH(C7),12))</f>
        <v/>
      </c>
      <c r="I7" s="9">
        <f>IF(OR(H7="",G7=""),"",ROUND(IF(F7&lt;&gt;"",F7,N(E7))*G7/100*H7/12,2))</f>
        <v/>
      </c>
      <c r="J7" s="9">
        <f>IF(I7="","",IF(F7&lt;&gt;"",F7,N(E7))-I7)</f>
        <v/>
      </c>
    </row>
    <row r="8">
      <c r="A8" s="5" t="n"/>
      <c r="B8" s="5" t="n"/>
      <c r="C8" s="16" t="n"/>
      <c r="D8" s="17" t="n"/>
      <c r="E8" s="17" t="n"/>
      <c r="F8" s="9">
        <f>IF(OR(C8="",D8=""),"",IF(YEAR(C8)=Jahr,D8,""))</f>
        <v/>
      </c>
      <c r="G8" s="31">
        <f>IF(B8="","",IFERROR(VLOOKUP(B8,AfA_Tabelle,2,FALSE),""))</f>
        <v/>
      </c>
      <c r="H8" s="32">
        <f>IF(A8&amp;D8&amp;E8="","",IF(F8&lt;&gt;"",13-MONTH(C8),12))</f>
        <v/>
      </c>
      <c r="I8" s="9">
        <f>IF(OR(H8="",G8=""),"",ROUND(IF(F8&lt;&gt;"",F8,N(E8))*G8/100*H8/12,2))</f>
        <v/>
      </c>
      <c r="J8" s="9">
        <f>IF(I8="","",IF(F8&lt;&gt;"",F8,N(E8))-I8)</f>
        <v/>
      </c>
    </row>
    <row r="9">
      <c r="A9" s="5" t="n"/>
      <c r="B9" s="5" t="n"/>
      <c r="C9" s="16" t="n"/>
      <c r="D9" s="17" t="n"/>
      <c r="E9" s="17" t="n"/>
      <c r="F9" s="9">
        <f>IF(OR(C9="",D9=""),"",IF(YEAR(C9)=Jahr,D9,""))</f>
        <v/>
      </c>
      <c r="G9" s="31">
        <f>IF(B9="","",IFERROR(VLOOKUP(B9,AfA_Tabelle,2,FALSE),""))</f>
        <v/>
      </c>
      <c r="H9" s="32">
        <f>IF(A9&amp;D9&amp;E9="","",IF(F9&lt;&gt;"",13-MONTH(C9),12))</f>
        <v/>
      </c>
      <c r="I9" s="9">
        <f>IF(OR(H9="",G9=""),"",ROUND(IF(F9&lt;&gt;"",F9,N(E9))*G9/100*H9/12,2))</f>
        <v/>
      </c>
      <c r="J9" s="9">
        <f>IF(I9="","",IF(F9&lt;&gt;"",F9,N(E9))-I9)</f>
        <v/>
      </c>
    </row>
    <row r="10">
      <c r="A10" s="5" t="n"/>
      <c r="B10" s="5" t="n"/>
      <c r="C10" s="16" t="n"/>
      <c r="D10" s="17" t="n"/>
      <c r="E10" s="17" t="n"/>
      <c r="F10" s="9">
        <f>IF(OR(C10="",D10=""),"",IF(YEAR(C10)=Jahr,D10,""))</f>
        <v/>
      </c>
      <c r="G10" s="31">
        <f>IF(B10="","",IFERROR(VLOOKUP(B10,AfA_Tabelle,2,FALSE),""))</f>
        <v/>
      </c>
      <c r="H10" s="32">
        <f>IF(A10&amp;D10&amp;E10="","",IF(F10&lt;&gt;"",13-MONTH(C10),12))</f>
        <v/>
      </c>
      <c r="I10" s="9">
        <f>IF(OR(H10="",G10=""),"",ROUND(IF(F10&lt;&gt;"",F10,N(E10))*G10/100*H10/12,2))</f>
        <v/>
      </c>
      <c r="J10" s="9">
        <f>IF(I10="","",IF(F10&lt;&gt;"",F10,N(E10))-I10)</f>
        <v/>
      </c>
    </row>
    <row r="11">
      <c r="A11" s="5" t="n"/>
      <c r="B11" s="5" t="n"/>
      <c r="C11" s="16" t="n"/>
      <c r="D11" s="17" t="n"/>
      <c r="E11" s="17" t="n"/>
      <c r="F11" s="9">
        <f>IF(OR(C11="",D11=""),"",IF(YEAR(C11)=Jahr,D11,""))</f>
        <v/>
      </c>
      <c r="G11" s="31">
        <f>IF(B11="","",IFERROR(VLOOKUP(B11,AfA_Tabelle,2,FALSE),""))</f>
        <v/>
      </c>
      <c r="H11" s="32">
        <f>IF(A11&amp;D11&amp;E11="","",IF(F11&lt;&gt;"",13-MONTH(C11),12))</f>
        <v/>
      </c>
      <c r="I11" s="9">
        <f>IF(OR(H11="",G11=""),"",ROUND(IF(F11&lt;&gt;"",F11,N(E11))*G11/100*H11/12,2))</f>
        <v/>
      </c>
      <c r="J11" s="9">
        <f>IF(I11="","",IF(F11&lt;&gt;"",F11,N(E11))-I11)</f>
        <v/>
      </c>
    </row>
    <row r="12">
      <c r="A12" s="5" t="n"/>
      <c r="B12" s="5" t="n"/>
      <c r="C12" s="16" t="n"/>
      <c r="D12" s="17" t="n"/>
      <c r="E12" s="17" t="n"/>
      <c r="F12" s="9">
        <f>IF(OR(C12="",D12=""),"",IF(YEAR(C12)=Jahr,D12,""))</f>
        <v/>
      </c>
      <c r="G12" s="31">
        <f>IF(B12="","",IFERROR(VLOOKUP(B12,AfA_Tabelle,2,FALSE),""))</f>
        <v/>
      </c>
      <c r="H12" s="32">
        <f>IF(A12&amp;D12&amp;E12="","",IF(F12&lt;&gt;"",13-MONTH(C12),12))</f>
        <v/>
      </c>
      <c r="I12" s="9">
        <f>IF(OR(H12="",G12=""),"",ROUND(IF(F12&lt;&gt;"",F12,N(E12))*G12/100*H12/12,2))</f>
        <v/>
      </c>
      <c r="J12" s="9">
        <f>IF(I12="","",IF(F12&lt;&gt;"",F12,N(E12))-I12)</f>
        <v/>
      </c>
    </row>
    <row r="13">
      <c r="A13" s="5" t="n"/>
      <c r="B13" s="5" t="n"/>
      <c r="C13" s="16" t="n"/>
      <c r="D13" s="17" t="n"/>
      <c r="E13" s="17" t="n"/>
      <c r="F13" s="9">
        <f>IF(OR(C13="",D13=""),"",IF(YEAR(C13)=Jahr,D13,""))</f>
        <v/>
      </c>
      <c r="G13" s="31">
        <f>IF(B13="","",IFERROR(VLOOKUP(B13,AfA_Tabelle,2,FALSE),""))</f>
        <v/>
      </c>
      <c r="H13" s="32">
        <f>IF(A13&amp;D13&amp;E13="","",IF(F13&lt;&gt;"",13-MONTH(C13),12))</f>
        <v/>
      </c>
      <c r="I13" s="9">
        <f>IF(OR(H13="",G13=""),"",ROUND(IF(F13&lt;&gt;"",F13,N(E13))*G13/100*H13/12,2))</f>
        <v/>
      </c>
      <c r="J13" s="9">
        <f>IF(I13="","",IF(F13&lt;&gt;"",F13,N(E13))-I13)</f>
        <v/>
      </c>
    </row>
    <row r="14">
      <c r="A14" s="5" t="n"/>
      <c r="B14" s="5" t="n"/>
      <c r="C14" s="16" t="n"/>
      <c r="D14" s="17" t="n"/>
      <c r="E14" s="17" t="n"/>
      <c r="F14" s="9">
        <f>IF(OR(C14="",D14=""),"",IF(YEAR(C14)=Jahr,D14,""))</f>
        <v/>
      </c>
      <c r="G14" s="31">
        <f>IF(B14="","",IFERROR(VLOOKUP(B14,AfA_Tabelle,2,FALSE),""))</f>
        <v/>
      </c>
      <c r="H14" s="32">
        <f>IF(A14&amp;D14&amp;E14="","",IF(F14&lt;&gt;"",13-MONTH(C14),12))</f>
        <v/>
      </c>
      <c r="I14" s="9">
        <f>IF(OR(H14="",G14=""),"",ROUND(IF(F14&lt;&gt;"",F14,N(E14))*G14/100*H14/12,2))</f>
        <v/>
      </c>
      <c r="J14" s="9">
        <f>IF(I14="","",IF(F14&lt;&gt;"",F14,N(E14))-I14)</f>
        <v/>
      </c>
    </row>
    <row r="15">
      <c r="A15" s="5" t="n"/>
      <c r="B15" s="5" t="n"/>
      <c r="C15" s="16" t="n"/>
      <c r="D15" s="17" t="n"/>
      <c r="E15" s="17" t="n"/>
      <c r="F15" s="9">
        <f>IF(OR(C15="",D15=""),"",IF(YEAR(C15)=Jahr,D15,""))</f>
        <v/>
      </c>
      <c r="G15" s="31">
        <f>IF(B15="","",IFERROR(VLOOKUP(B15,AfA_Tabelle,2,FALSE),""))</f>
        <v/>
      </c>
      <c r="H15" s="32">
        <f>IF(A15&amp;D15&amp;E15="","",IF(F15&lt;&gt;"",13-MONTH(C15),12))</f>
        <v/>
      </c>
      <c r="I15" s="9">
        <f>IF(OR(H15="",G15=""),"",ROUND(IF(F15&lt;&gt;"",F15,N(E15))*G15/100*H15/12,2))</f>
        <v/>
      </c>
      <c r="J15" s="9">
        <f>IF(I15="","",IF(F15&lt;&gt;"",F15,N(E15))-I15)</f>
        <v/>
      </c>
    </row>
    <row r="16">
      <c r="A16" s="5" t="n"/>
      <c r="B16" s="5" t="n"/>
      <c r="C16" s="16" t="n"/>
      <c r="D16" s="17" t="n"/>
      <c r="E16" s="17" t="n"/>
      <c r="F16" s="9">
        <f>IF(OR(C16="",D16=""),"",IF(YEAR(C16)=Jahr,D16,""))</f>
        <v/>
      </c>
      <c r="G16" s="31">
        <f>IF(B16="","",IFERROR(VLOOKUP(B16,AfA_Tabelle,2,FALSE),""))</f>
        <v/>
      </c>
      <c r="H16" s="32">
        <f>IF(A16&amp;D16&amp;E16="","",IF(F16&lt;&gt;"",13-MONTH(C16),12))</f>
        <v/>
      </c>
      <c r="I16" s="9">
        <f>IF(OR(H16="",G16=""),"",ROUND(IF(F16&lt;&gt;"",F16,N(E16))*G16/100*H16/12,2))</f>
        <v/>
      </c>
      <c r="J16" s="9">
        <f>IF(I16="","",IF(F16&lt;&gt;"",F16,N(E16))-I16)</f>
        <v/>
      </c>
    </row>
    <row r="17">
      <c r="A17" s="5" t="n"/>
      <c r="B17" s="5" t="n"/>
      <c r="C17" s="16" t="n"/>
      <c r="D17" s="17" t="n"/>
      <c r="E17" s="17" t="n"/>
      <c r="F17" s="9">
        <f>IF(OR(C17="",D17=""),"",IF(YEAR(C17)=Jahr,D17,""))</f>
        <v/>
      </c>
      <c r="G17" s="31">
        <f>IF(B17="","",IFERROR(VLOOKUP(B17,AfA_Tabelle,2,FALSE),""))</f>
        <v/>
      </c>
      <c r="H17" s="32">
        <f>IF(A17&amp;D17&amp;E17="","",IF(F17&lt;&gt;"",13-MONTH(C17),12))</f>
        <v/>
      </c>
      <c r="I17" s="9">
        <f>IF(OR(H17="",G17=""),"",ROUND(IF(F17&lt;&gt;"",F17,N(E17))*G17/100*H17/12,2))</f>
        <v/>
      </c>
      <c r="J17" s="9">
        <f>IF(I17="","",IF(F17&lt;&gt;"",F17,N(E17))-I17)</f>
        <v/>
      </c>
    </row>
    <row r="18">
      <c r="A18" s="5" t="n"/>
      <c r="B18" s="5" t="n"/>
      <c r="C18" s="16" t="n"/>
      <c r="D18" s="17" t="n"/>
      <c r="E18" s="17" t="n"/>
      <c r="F18" s="9">
        <f>IF(OR(C18="",D18=""),"",IF(YEAR(C18)=Jahr,D18,""))</f>
        <v/>
      </c>
      <c r="G18" s="31">
        <f>IF(B18="","",IFERROR(VLOOKUP(B18,AfA_Tabelle,2,FALSE),""))</f>
        <v/>
      </c>
      <c r="H18" s="32">
        <f>IF(A18&amp;D18&amp;E18="","",IF(F18&lt;&gt;"",13-MONTH(C18),12))</f>
        <v/>
      </c>
      <c r="I18" s="9">
        <f>IF(OR(H18="",G18=""),"",ROUND(IF(F18&lt;&gt;"",F18,N(E18))*G18/100*H18/12,2))</f>
        <v/>
      </c>
      <c r="J18" s="9">
        <f>IF(I18="","",IF(F18&lt;&gt;"",F18,N(E18))-I18)</f>
        <v/>
      </c>
    </row>
    <row r="19">
      <c r="A19" s="5" t="n"/>
      <c r="B19" s="5" t="n"/>
      <c r="C19" s="16" t="n"/>
      <c r="D19" s="17" t="n"/>
      <c r="E19" s="17" t="n"/>
      <c r="F19" s="9">
        <f>IF(OR(C19="",D19=""),"",IF(YEAR(C19)=Jahr,D19,""))</f>
        <v/>
      </c>
      <c r="G19" s="31">
        <f>IF(B19="","",IFERROR(VLOOKUP(B19,AfA_Tabelle,2,FALSE),""))</f>
        <v/>
      </c>
      <c r="H19" s="32">
        <f>IF(A19&amp;D19&amp;E19="","",IF(F19&lt;&gt;"",13-MONTH(C19),12))</f>
        <v/>
      </c>
      <c r="I19" s="9">
        <f>IF(OR(H19="",G19=""),"",ROUND(IF(F19&lt;&gt;"",F19,N(E19))*G19/100*H19/12,2))</f>
        <v/>
      </c>
      <c r="J19" s="9">
        <f>IF(I19="","",IF(F19&lt;&gt;"",F19,N(E19))-I19)</f>
        <v/>
      </c>
    </row>
    <row r="20">
      <c r="A20" s="5" t="n"/>
      <c r="B20" s="5" t="n"/>
      <c r="C20" s="16" t="n"/>
      <c r="D20" s="17" t="n"/>
      <c r="E20" s="17" t="n"/>
      <c r="F20" s="9">
        <f>IF(OR(C20="",D20=""),"",IF(YEAR(C20)=Jahr,D20,""))</f>
        <v/>
      </c>
      <c r="G20" s="31">
        <f>IF(B20="","",IFERROR(VLOOKUP(B20,AfA_Tabelle,2,FALSE),""))</f>
        <v/>
      </c>
      <c r="H20" s="32">
        <f>IF(A20&amp;D20&amp;E20="","",IF(F20&lt;&gt;"",13-MONTH(C20),12))</f>
        <v/>
      </c>
      <c r="I20" s="9">
        <f>IF(OR(H20="",G20=""),"",ROUND(IF(F20&lt;&gt;"",F20,N(E20))*G20/100*H20/12,2))</f>
        <v/>
      </c>
      <c r="J20" s="9">
        <f>IF(I20="","",IF(F20&lt;&gt;"",F20,N(E20))-I20)</f>
        <v/>
      </c>
    </row>
    <row r="21">
      <c r="A21" s="5" t="n"/>
      <c r="B21" s="5" t="n"/>
      <c r="C21" s="16" t="n"/>
      <c r="D21" s="17" t="n"/>
      <c r="E21" s="17" t="n"/>
      <c r="F21" s="9">
        <f>IF(OR(C21="",D21=""),"",IF(YEAR(C21)=Jahr,D21,""))</f>
        <v/>
      </c>
      <c r="G21" s="31">
        <f>IF(B21="","",IFERROR(VLOOKUP(B21,AfA_Tabelle,2,FALSE),""))</f>
        <v/>
      </c>
      <c r="H21" s="32">
        <f>IF(A21&amp;D21&amp;E21="","",IF(F21&lt;&gt;"",13-MONTH(C21),12))</f>
        <v/>
      </c>
      <c r="I21" s="9">
        <f>IF(OR(H21="",G21=""),"",ROUND(IF(F21&lt;&gt;"",F21,N(E21))*G21/100*H21/12,2))</f>
        <v/>
      </c>
      <c r="J21" s="9">
        <f>IF(I21="","",IF(F21&lt;&gt;"",F21,N(E21))-I21)</f>
        <v/>
      </c>
    </row>
    <row r="22">
      <c r="A22" s="5" t="n"/>
      <c r="B22" s="5" t="n"/>
      <c r="C22" s="16" t="n"/>
      <c r="D22" s="17" t="n"/>
      <c r="E22" s="17" t="n"/>
      <c r="F22" s="9">
        <f>IF(OR(C22="",D22=""),"",IF(YEAR(C22)=Jahr,D22,""))</f>
        <v/>
      </c>
      <c r="G22" s="31">
        <f>IF(B22="","",IFERROR(VLOOKUP(B22,AfA_Tabelle,2,FALSE),""))</f>
        <v/>
      </c>
      <c r="H22" s="32">
        <f>IF(A22&amp;D22&amp;E22="","",IF(F22&lt;&gt;"",13-MONTH(C22),12))</f>
        <v/>
      </c>
      <c r="I22" s="9">
        <f>IF(OR(H22="",G22=""),"",ROUND(IF(F22&lt;&gt;"",F22,N(E22))*G22/100*H22/12,2))</f>
        <v/>
      </c>
      <c r="J22" s="9">
        <f>IF(I22="","",IF(F22&lt;&gt;"",F22,N(E22))-I22)</f>
        <v/>
      </c>
    </row>
    <row r="23">
      <c r="A23" s="5" t="n"/>
      <c r="B23" s="5" t="n"/>
      <c r="C23" s="16" t="n"/>
      <c r="D23" s="17" t="n"/>
      <c r="E23" s="17" t="n"/>
      <c r="F23" s="9">
        <f>IF(OR(C23="",D23=""),"",IF(YEAR(C23)=Jahr,D23,""))</f>
        <v/>
      </c>
      <c r="G23" s="31">
        <f>IF(B23="","",IFERROR(VLOOKUP(B23,AfA_Tabelle,2,FALSE),""))</f>
        <v/>
      </c>
      <c r="H23" s="32">
        <f>IF(A23&amp;D23&amp;E23="","",IF(F23&lt;&gt;"",13-MONTH(C23),12))</f>
        <v/>
      </c>
      <c r="I23" s="9">
        <f>IF(OR(H23="",G23=""),"",ROUND(IF(F23&lt;&gt;"",F23,N(E23))*G23/100*H23/12,2))</f>
        <v/>
      </c>
      <c r="J23" s="9">
        <f>IF(I23="","",IF(F23&lt;&gt;"",F23,N(E23))-I23)</f>
        <v/>
      </c>
    </row>
    <row r="24">
      <c r="A24" s="5" t="n"/>
      <c r="B24" s="5" t="n"/>
      <c r="C24" s="16" t="n"/>
      <c r="D24" s="17" t="n"/>
      <c r="E24" s="17" t="n"/>
      <c r="F24" s="9">
        <f>IF(OR(C24="",D24=""),"",IF(YEAR(C24)=Jahr,D24,""))</f>
        <v/>
      </c>
      <c r="G24" s="31">
        <f>IF(B24="","",IFERROR(VLOOKUP(B24,AfA_Tabelle,2,FALSE),""))</f>
        <v/>
      </c>
      <c r="H24" s="32">
        <f>IF(A24&amp;D24&amp;E24="","",IF(F24&lt;&gt;"",13-MONTH(C24),12))</f>
        <v/>
      </c>
      <c r="I24" s="9">
        <f>IF(OR(H24="",G24=""),"",ROUND(IF(F24&lt;&gt;"",F24,N(E24))*G24/100*H24/12,2))</f>
        <v/>
      </c>
      <c r="J24" s="9">
        <f>IF(I24="","",IF(F24&lt;&gt;"",F24,N(E24))-I24)</f>
        <v/>
      </c>
    </row>
    <row r="25">
      <c r="A25" s="5" t="n"/>
      <c r="B25" s="5" t="n"/>
      <c r="C25" s="16" t="n"/>
      <c r="D25" s="17" t="n"/>
      <c r="E25" s="17" t="n"/>
      <c r="F25" s="9">
        <f>IF(OR(C25="",D25=""),"",IF(YEAR(C25)=Jahr,D25,""))</f>
        <v/>
      </c>
      <c r="G25" s="31">
        <f>IF(B25="","",IFERROR(VLOOKUP(B25,AfA_Tabelle,2,FALSE),""))</f>
        <v/>
      </c>
      <c r="H25" s="32">
        <f>IF(A25&amp;D25&amp;E25="","",IF(F25&lt;&gt;"",13-MONTH(C25),12))</f>
        <v/>
      </c>
      <c r="I25" s="9">
        <f>IF(OR(H25="",G25=""),"",ROUND(IF(F25&lt;&gt;"",F25,N(E25))*G25/100*H25/12,2))</f>
        <v/>
      </c>
      <c r="J25" s="9">
        <f>IF(I25="","",IF(F25&lt;&gt;"",F25,N(E25))-I25)</f>
        <v/>
      </c>
    </row>
    <row r="26">
      <c r="A26" s="5" t="n"/>
      <c r="B26" s="5" t="n"/>
      <c r="C26" s="16" t="n"/>
      <c r="D26" s="17" t="n"/>
      <c r="E26" s="17" t="n"/>
      <c r="F26" s="9">
        <f>IF(OR(C26="",D26=""),"",IF(YEAR(C26)=Jahr,D26,""))</f>
        <v/>
      </c>
      <c r="G26" s="31">
        <f>IF(B26="","",IFERROR(VLOOKUP(B26,AfA_Tabelle,2,FALSE),""))</f>
        <v/>
      </c>
      <c r="H26" s="32">
        <f>IF(A26&amp;D26&amp;E26="","",IF(F26&lt;&gt;"",13-MONTH(C26),12))</f>
        <v/>
      </c>
      <c r="I26" s="9">
        <f>IF(OR(H26="",G26=""),"",ROUND(IF(F26&lt;&gt;"",F26,N(E26))*G26/100*H26/12,2))</f>
        <v/>
      </c>
      <c r="J26" s="9">
        <f>IF(I26="","",IF(F26&lt;&gt;"",F26,N(E26))-I26)</f>
        <v/>
      </c>
    </row>
    <row r="27">
      <c r="A27" s="5" t="n"/>
      <c r="B27" s="5" t="n"/>
      <c r="C27" s="16" t="n"/>
      <c r="D27" s="17" t="n"/>
      <c r="E27" s="17" t="n"/>
      <c r="F27" s="9">
        <f>IF(OR(C27="",D27=""),"",IF(YEAR(C27)=Jahr,D27,""))</f>
        <v/>
      </c>
      <c r="G27" s="31">
        <f>IF(B27="","",IFERROR(VLOOKUP(B27,AfA_Tabelle,2,FALSE),""))</f>
        <v/>
      </c>
      <c r="H27" s="32">
        <f>IF(A27&amp;D27&amp;E27="","",IF(F27&lt;&gt;"",13-MONTH(C27),12))</f>
        <v/>
      </c>
      <c r="I27" s="9">
        <f>IF(OR(H27="",G27=""),"",ROUND(IF(F27&lt;&gt;"",F27,N(E27))*G27/100*H27/12,2))</f>
        <v/>
      </c>
      <c r="J27" s="9">
        <f>IF(I27="","",IF(F27&lt;&gt;"",F27,N(E27))-I27)</f>
        <v/>
      </c>
    </row>
    <row r="28">
      <c r="A28" s="5" t="n"/>
      <c r="B28" s="5" t="n"/>
      <c r="C28" s="16" t="n"/>
      <c r="D28" s="17" t="n"/>
      <c r="E28" s="17" t="n"/>
      <c r="F28" s="9">
        <f>IF(OR(C28="",D28=""),"",IF(YEAR(C28)=Jahr,D28,""))</f>
        <v/>
      </c>
      <c r="G28" s="31">
        <f>IF(B28="","",IFERROR(VLOOKUP(B28,AfA_Tabelle,2,FALSE),""))</f>
        <v/>
      </c>
      <c r="H28" s="32">
        <f>IF(A28&amp;D28&amp;E28="","",IF(F28&lt;&gt;"",13-MONTH(C28),12))</f>
        <v/>
      </c>
      <c r="I28" s="9">
        <f>IF(OR(H28="",G28=""),"",ROUND(IF(F28&lt;&gt;"",F28,N(E28))*G28/100*H28/12,2))</f>
        <v/>
      </c>
      <c r="J28" s="9">
        <f>IF(I28="","",IF(F28&lt;&gt;"",F28,N(E28))-I28)</f>
        <v/>
      </c>
    </row>
    <row r="29">
      <c r="A29" s="5" t="n"/>
      <c r="B29" s="5" t="n"/>
      <c r="C29" s="16" t="n"/>
      <c r="D29" s="17" t="n"/>
      <c r="E29" s="17" t="n"/>
      <c r="F29" s="9">
        <f>IF(OR(C29="",D29=""),"",IF(YEAR(C29)=Jahr,D29,""))</f>
        <v/>
      </c>
      <c r="G29" s="31">
        <f>IF(B29="","",IFERROR(VLOOKUP(B29,AfA_Tabelle,2,FALSE),""))</f>
        <v/>
      </c>
      <c r="H29" s="32">
        <f>IF(A29&amp;D29&amp;E29="","",IF(F29&lt;&gt;"",13-MONTH(C29),12))</f>
        <v/>
      </c>
      <c r="I29" s="9">
        <f>IF(OR(H29="",G29=""),"",ROUND(IF(F29&lt;&gt;"",F29,N(E29))*G29/100*H29/12,2))</f>
        <v/>
      </c>
      <c r="J29" s="9">
        <f>IF(I29="","",IF(F29&lt;&gt;"",F29,N(E29))-I29)</f>
        <v/>
      </c>
    </row>
    <row r="30">
      <c r="A30" s="5" t="n"/>
      <c r="B30" s="5" t="n"/>
      <c r="C30" s="16" t="n"/>
      <c r="D30" s="17" t="n"/>
      <c r="E30" s="17" t="n"/>
      <c r="F30" s="9">
        <f>IF(OR(C30="",D30=""),"",IF(YEAR(C30)=Jahr,D30,""))</f>
        <v/>
      </c>
      <c r="G30" s="31">
        <f>IF(B30="","",IFERROR(VLOOKUP(B30,AfA_Tabelle,2,FALSE),""))</f>
        <v/>
      </c>
      <c r="H30" s="32">
        <f>IF(A30&amp;D30&amp;E30="","",IF(F30&lt;&gt;"",13-MONTH(C30),12))</f>
        <v/>
      </c>
      <c r="I30" s="9">
        <f>IF(OR(H30="",G30=""),"",ROUND(IF(F30&lt;&gt;"",F30,N(E30))*G30/100*H30/12,2))</f>
        <v/>
      </c>
      <c r="J30" s="9">
        <f>IF(I30="","",IF(F30&lt;&gt;"",F30,N(E30))-I30)</f>
        <v/>
      </c>
    </row>
    <row r="31">
      <c r="A31" s="5" t="n"/>
      <c r="B31" s="5" t="n"/>
      <c r="C31" s="16" t="n"/>
      <c r="D31" s="17" t="n"/>
      <c r="E31" s="17" t="n"/>
      <c r="F31" s="9">
        <f>IF(OR(C31="",D31=""),"",IF(YEAR(C31)=Jahr,D31,""))</f>
        <v/>
      </c>
      <c r="G31" s="31">
        <f>IF(B31="","",IFERROR(VLOOKUP(B31,AfA_Tabelle,2,FALSE),""))</f>
        <v/>
      </c>
      <c r="H31" s="32">
        <f>IF(A31&amp;D31&amp;E31="","",IF(F31&lt;&gt;"",13-MONTH(C31),12))</f>
        <v/>
      </c>
      <c r="I31" s="9">
        <f>IF(OR(H31="",G31=""),"",ROUND(IF(F31&lt;&gt;"",F31,N(E31))*G31/100*H31/12,2))</f>
        <v/>
      </c>
      <c r="J31" s="9">
        <f>IF(I31="","",IF(F31&lt;&gt;"",F31,N(E31))-I31)</f>
        <v/>
      </c>
    </row>
    <row r="32">
      <c r="A32" s="5" t="n"/>
      <c r="B32" s="5" t="n"/>
      <c r="C32" s="16" t="n"/>
      <c r="D32" s="17" t="n"/>
      <c r="E32" s="17" t="n"/>
      <c r="F32" s="9">
        <f>IF(OR(C32="",D32=""),"",IF(YEAR(C32)=Jahr,D32,""))</f>
        <v/>
      </c>
      <c r="G32" s="31">
        <f>IF(B32="","",IFERROR(VLOOKUP(B32,AfA_Tabelle,2,FALSE),""))</f>
        <v/>
      </c>
      <c r="H32" s="32">
        <f>IF(A32&amp;D32&amp;E32="","",IF(F32&lt;&gt;"",13-MONTH(C32),12))</f>
        <v/>
      </c>
      <c r="I32" s="9">
        <f>IF(OR(H32="",G32=""),"",ROUND(IF(F32&lt;&gt;"",F32,N(E32))*G32/100*H32/12,2))</f>
        <v/>
      </c>
      <c r="J32" s="9">
        <f>IF(I32="","",IF(F32&lt;&gt;"",F32,N(E32))-I32)</f>
        <v/>
      </c>
    </row>
    <row r="33">
      <c r="A33" s="5" t="n"/>
      <c r="B33" s="5" t="n"/>
      <c r="C33" s="16" t="n"/>
      <c r="D33" s="17" t="n"/>
      <c r="E33" s="17" t="n"/>
      <c r="F33" s="9">
        <f>IF(OR(C33="",D33=""),"",IF(YEAR(C33)=Jahr,D33,""))</f>
        <v/>
      </c>
      <c r="G33" s="31">
        <f>IF(B33="","",IFERROR(VLOOKUP(B33,AfA_Tabelle,2,FALSE),""))</f>
        <v/>
      </c>
      <c r="H33" s="32">
        <f>IF(A33&amp;D33&amp;E33="","",IF(F33&lt;&gt;"",13-MONTH(C33),12))</f>
        <v/>
      </c>
      <c r="I33" s="9">
        <f>IF(OR(H33="",G33=""),"",ROUND(IF(F33&lt;&gt;"",F33,N(E33))*G33/100*H33/12,2))</f>
        <v/>
      </c>
      <c r="J33" s="9">
        <f>IF(I33="","",IF(F33&lt;&gt;"",F33,N(E33))-I33)</f>
        <v/>
      </c>
    </row>
    <row r="34">
      <c r="A34" s="5" t="n"/>
      <c r="B34" s="5" t="n"/>
      <c r="C34" s="16" t="n"/>
      <c r="D34" s="17" t="n"/>
      <c r="E34" s="17" t="n"/>
      <c r="F34" s="9">
        <f>IF(OR(C34="",D34=""),"",IF(YEAR(C34)=Jahr,D34,""))</f>
        <v/>
      </c>
      <c r="G34" s="31">
        <f>IF(B34="","",IFERROR(VLOOKUP(B34,AfA_Tabelle,2,FALSE),""))</f>
        <v/>
      </c>
      <c r="H34" s="32">
        <f>IF(A34&amp;D34&amp;E34="","",IF(F34&lt;&gt;"",13-MONTH(C34),12))</f>
        <v/>
      </c>
      <c r="I34" s="9">
        <f>IF(OR(H34="",G34=""),"",ROUND(IF(F34&lt;&gt;"",F34,N(E34))*G34/100*H34/12,2))</f>
        <v/>
      </c>
      <c r="J34" s="9">
        <f>IF(I34="","",IF(F34&lt;&gt;"",F34,N(E34))-I34)</f>
        <v/>
      </c>
    </row>
    <row r="35">
      <c r="A35" s="5" t="n"/>
      <c r="B35" s="5" t="n"/>
      <c r="C35" s="16" t="n"/>
      <c r="D35" s="17" t="n"/>
      <c r="E35" s="17" t="n"/>
      <c r="F35" s="9">
        <f>IF(OR(C35="",D35=""),"",IF(YEAR(C35)=Jahr,D35,""))</f>
        <v/>
      </c>
      <c r="G35" s="31">
        <f>IF(B35="","",IFERROR(VLOOKUP(B35,AfA_Tabelle,2,FALSE),""))</f>
        <v/>
      </c>
      <c r="H35" s="32">
        <f>IF(A35&amp;D35&amp;E35="","",IF(F35&lt;&gt;"",13-MONTH(C35),12))</f>
        <v/>
      </c>
      <c r="I35" s="9">
        <f>IF(OR(H35="",G35=""),"",ROUND(IF(F35&lt;&gt;"",F35,N(E35))*G35/100*H35/12,2))</f>
        <v/>
      </c>
      <c r="J35" s="9">
        <f>IF(I35="","",IF(F35&lt;&gt;"",F35,N(E35))-I35)</f>
        <v/>
      </c>
    </row>
    <row r="36">
      <c r="A36" s="3" t="inlineStr">
        <is>
          <t>Total</t>
        </is>
      </c>
      <c r="E36" s="15">
        <f>SUM(E6:E35)</f>
        <v/>
      </c>
      <c r="F36" s="15">
        <f>SUM(F6:F35)</f>
        <v/>
      </c>
      <c r="I36" s="15">
        <f>SUM(I6:I35)</f>
        <v/>
      </c>
      <c r="J36" s="15">
        <f>SUM(J6:J35)</f>
        <v/>
      </c>
    </row>
    <row r="38">
      <c r="A38" s="2" t="inlineStr">
        <is>
          <t>Normalsätze vom Buchwert: Fahrzeuge 40 %, Büromaschinen und EDV 40 %, Produktionsmaschinen 30 %, Werkzeuge und Geräte 45 %, Mobiliar und Einrichtungen 25 %. Auf dem Kaufpreis gelten halbe Sätze.</t>
        </is>
      </c>
    </row>
    <row r="39">
      <c r="A39" s="2" t="inlineStr">
        <is>
          <t>Verkauf oder Übernahme ins Privatvermögen: Restwert ausbuchen – im Zweifel Treuhänder oder Steueramt fragen. Sofortabschreibungen regelt jeder Kanton selbst.</t>
        </is>
      </c>
    </row>
  </sheetData>
  <dataValidations count="1">
    <dataValidation sqref="B6:B35" showDropDown="0" showInputMessage="0" showErrorMessage="0" allowBlank="1" errorTitle="Kategorie" error="Bitte einen Wert aus der Liste wählen." promptTitle="Kategorie" prompt="Setzt den Normalsatz der ESTV" type="list">
      <formula1>=AfA_Liste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&amp;C&amp;8 &amp;K94A3B8Vorlage: erplight.ch/milchbuechlein-rechnung-schweiz – Seite &amp;P von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124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46" customWidth="1" min="2" max="2"/>
    <col width="14" customWidth="1" min="3" max="3"/>
    <col width="9" customWidth="1" min="4" max="4"/>
    <col width="3" customWidth="1" min="5" max="5"/>
    <col width="11" customWidth="1" min="6" max="6"/>
    <col width="40" customWidth="1" min="7" max="7"/>
    <col width="14" customWidth="1" min="8" max="8"/>
    <col width="9" customWidth="1" min="9" max="9"/>
  </cols>
  <sheetData>
    <row r="1" ht="28" customHeight="1">
      <c r="A1" s="1">
        <f>"Privatentnahmen und -einlagen "&amp;Jahr</f>
        <v/>
      </c>
    </row>
    <row r="2">
      <c r="A2" s="2" t="inlineStr">
        <is>
          <t>Weder Einnahme noch Ausgabe – aber als Aufstellung der Steuererklärung beilegen (Art. 125 Abs. 2 Bst. b DBG).</t>
        </is>
      </c>
    </row>
    <row r="4">
      <c r="A4" s="3" t="inlineStr">
        <is>
          <t>Privatanteil Geschäftsauto (Pauschale nach ESTV-Merkblatt N 1/2007)</t>
        </is>
      </c>
    </row>
    <row r="5">
      <c r="A5" s="4" t="inlineStr">
        <is>
          <t>Kaufpreis des Autos ohne MWST</t>
        </is>
      </c>
      <c r="C5" s="17" t="n"/>
      <c r="D5" s="19" t="inlineStr">
        <is>
          <t>Pauschale nur ohne Bordbuch und wenn das Auto zum Geschäft gehört (in der Regel: überwiegend geschäftlich genutzt). Mit Bordbuch: effektive Kosten nach Kilometern aufteilen und C8 überschreiben.</t>
        </is>
      </c>
    </row>
    <row r="6">
      <c r="A6" s="4" t="inlineStr">
        <is>
          <t>Monate in diesem Jahr (Kaufjahr: ab Kaufmonat)</t>
        </is>
      </c>
      <c r="C6" s="7" t="n">
        <v>12</v>
      </c>
    </row>
    <row r="7">
      <c r="A7" s="4" t="inlineStr">
        <is>
          <t>Pro Monat: 0.9 % des Kaufpreises, mindestens CHF 150</t>
        </is>
      </c>
      <c r="C7" s="9">
        <f>IF(N(C5)=0,0,MAX(ROUND(C5*0.9/100,2),150))</f>
        <v/>
      </c>
    </row>
    <row r="8">
      <c r="A8" s="4" t="inlineStr">
        <is>
          <t>Privatanteil Auto im Jahr</t>
        </is>
      </c>
      <c r="C8" s="15">
        <f>ROUND(C7*N(C6),2)</f>
        <v/>
      </c>
    </row>
    <row r="10">
      <c r="A10" s="4" t="inlineStr">
        <is>
          <t>Warenbezüge (Waren aus dem Geschäft für den Haushalt)</t>
        </is>
      </c>
      <c r="C10" s="17" t="n"/>
      <c r="D10" s="2" t="inlineStr">
        <is>
          <t>Ansätze für einzelne Branchen: ESTV-Merkblatt N 1/2007.</t>
        </is>
      </c>
    </row>
    <row r="12">
      <c r="A12" s="3" t="inlineStr">
        <is>
          <t>Zusammenfassung</t>
        </is>
      </c>
    </row>
    <row r="13">
      <c r="A13" s="4" t="inlineStr">
        <is>
          <t>Privatentnahmen bar und Bank (Liste unten)</t>
        </is>
      </c>
      <c r="C13" s="9">
        <f>SUM(C25:C124)</f>
        <v/>
      </c>
    </row>
    <row r="14">
      <c r="A14" s="4" t="inlineStr">
        <is>
          <t>Privatanteil Geschäftsauto</t>
        </is>
      </c>
      <c r="C14" s="9">
        <f>C8</f>
        <v/>
      </c>
    </row>
    <row r="15">
      <c r="A15" s="4" t="inlineStr">
        <is>
          <t>Warenbezüge</t>
        </is>
      </c>
      <c r="C15" s="9">
        <f>N(C10)</f>
        <v/>
      </c>
    </row>
    <row r="16">
      <c r="A16" s="3" t="inlineStr">
        <is>
          <t>Total Privatentnahmen</t>
        </is>
      </c>
      <c r="C16" s="15">
        <f>SUM(C13:C15)</f>
        <v/>
      </c>
    </row>
    <row r="18">
      <c r="A18" s="4" t="inlineStr">
        <is>
          <t>Privateinlagen bar und Bank (Liste unten)</t>
        </is>
      </c>
      <c r="C18" s="9">
        <f>SUM(H25:H124)</f>
        <v/>
      </c>
    </row>
    <row r="19">
      <c r="A19" s="4" t="inlineStr">
        <is>
          <t>Geschäftsausgaben privat bezahlt (Blatt Ausgaben, «privat»)</t>
        </is>
      </c>
      <c r="C19" s="9">
        <f>SUMIFS(Ausgaben!$F$6:$F$405,Ausgaben!$I$6:$I$405,"privat")</f>
        <v/>
      </c>
    </row>
    <row r="20">
      <c r="A20" s="3" t="inlineStr">
        <is>
          <t>Total Privateinlagen</t>
        </is>
      </c>
      <c r="C20" s="15">
        <f>C18+C19</f>
        <v/>
      </c>
    </row>
    <row r="22">
      <c r="A22" s="3" t="inlineStr">
        <is>
          <t>Privatentnahmen (Bezüge für dich, private Rechnungen vom Geschäftskonto)</t>
        </is>
      </c>
      <c r="F22" s="3" t="inlineStr">
        <is>
          <t>Privateinlagen (eigenes Geld ins Geschäft)</t>
        </is>
      </c>
    </row>
    <row r="24" ht="26" customHeight="1">
      <c r="A24" s="10" t="inlineStr">
        <is>
          <t>Datum</t>
        </is>
      </c>
      <c r="B24" s="10" t="inlineStr">
        <is>
          <t>Text</t>
        </is>
      </c>
      <c r="C24" s="11" t="inlineStr">
        <is>
          <t>Betrag CHF</t>
        </is>
      </c>
      <c r="D24" s="10" t="inlineStr">
        <is>
          <t>bar / Bank</t>
        </is>
      </c>
      <c r="F24" s="10" t="inlineStr">
        <is>
          <t>Datum</t>
        </is>
      </c>
      <c r="G24" s="10" t="inlineStr">
        <is>
          <t>Text</t>
        </is>
      </c>
      <c r="H24" s="11" t="inlineStr">
        <is>
          <t>Betrag CHF</t>
        </is>
      </c>
      <c r="I24" s="10" t="inlineStr">
        <is>
          <t>bar / Bank</t>
        </is>
      </c>
    </row>
    <row r="25">
      <c r="A25" s="16" t="n"/>
      <c r="B25" s="5" t="n"/>
      <c r="C25" s="17" t="n"/>
      <c r="D25" s="5" t="n"/>
      <c r="F25" s="16" t="n"/>
      <c r="G25" s="5" t="n"/>
      <c r="H25" s="17" t="n"/>
      <c r="I25" s="5" t="n"/>
    </row>
    <row r="26">
      <c r="A26" s="16" t="n"/>
      <c r="B26" s="5" t="n"/>
      <c r="C26" s="17" t="n"/>
      <c r="D26" s="5" t="n"/>
      <c r="F26" s="16" t="n"/>
      <c r="G26" s="5" t="n"/>
      <c r="H26" s="17" t="n"/>
      <c r="I26" s="5" t="n"/>
    </row>
    <row r="27">
      <c r="A27" s="16" t="n"/>
      <c r="B27" s="5" t="n"/>
      <c r="C27" s="17" t="n"/>
      <c r="D27" s="5" t="n"/>
      <c r="F27" s="16" t="n"/>
      <c r="G27" s="5" t="n"/>
      <c r="H27" s="17" t="n"/>
      <c r="I27" s="5" t="n"/>
    </row>
    <row r="28">
      <c r="A28" s="16" t="n"/>
      <c r="B28" s="5" t="n"/>
      <c r="C28" s="17" t="n"/>
      <c r="D28" s="5" t="n"/>
      <c r="F28" s="16" t="n"/>
      <c r="G28" s="5" t="n"/>
      <c r="H28" s="17" t="n"/>
      <c r="I28" s="5" t="n"/>
    </row>
    <row r="29">
      <c r="A29" s="16" t="n"/>
      <c r="B29" s="5" t="n"/>
      <c r="C29" s="17" t="n"/>
      <c r="D29" s="5" t="n"/>
      <c r="F29" s="16" t="n"/>
      <c r="G29" s="5" t="n"/>
      <c r="H29" s="17" t="n"/>
      <c r="I29" s="5" t="n"/>
    </row>
    <row r="30">
      <c r="A30" s="16" t="n"/>
      <c r="B30" s="5" t="n"/>
      <c r="C30" s="17" t="n"/>
      <c r="D30" s="5" t="n"/>
      <c r="F30" s="16" t="n"/>
      <c r="G30" s="5" t="n"/>
      <c r="H30" s="17" t="n"/>
      <c r="I30" s="5" t="n"/>
    </row>
    <row r="31">
      <c r="A31" s="16" t="n"/>
      <c r="B31" s="5" t="n"/>
      <c r="C31" s="17" t="n"/>
      <c r="D31" s="5" t="n"/>
      <c r="F31" s="16" t="n"/>
      <c r="G31" s="5" t="n"/>
      <c r="H31" s="17" t="n"/>
      <c r="I31" s="5" t="n"/>
    </row>
    <row r="32">
      <c r="A32" s="16" t="n"/>
      <c r="B32" s="5" t="n"/>
      <c r="C32" s="17" t="n"/>
      <c r="D32" s="5" t="n"/>
      <c r="F32" s="16" t="n"/>
      <c r="G32" s="5" t="n"/>
      <c r="H32" s="17" t="n"/>
      <c r="I32" s="5" t="n"/>
    </row>
    <row r="33">
      <c r="A33" s="16" t="n"/>
      <c r="B33" s="5" t="n"/>
      <c r="C33" s="17" t="n"/>
      <c r="D33" s="5" t="n"/>
      <c r="F33" s="16" t="n"/>
      <c r="G33" s="5" t="n"/>
      <c r="H33" s="17" t="n"/>
      <c r="I33" s="5" t="n"/>
    </row>
    <row r="34">
      <c r="A34" s="16" t="n"/>
      <c r="B34" s="5" t="n"/>
      <c r="C34" s="17" t="n"/>
      <c r="D34" s="5" t="n"/>
      <c r="F34" s="16" t="n"/>
      <c r="G34" s="5" t="n"/>
      <c r="H34" s="17" t="n"/>
      <c r="I34" s="5" t="n"/>
    </row>
    <row r="35">
      <c r="A35" s="16" t="n"/>
      <c r="B35" s="5" t="n"/>
      <c r="C35" s="17" t="n"/>
      <c r="D35" s="5" t="n"/>
      <c r="F35" s="16" t="n"/>
      <c r="G35" s="5" t="n"/>
      <c r="H35" s="17" t="n"/>
      <c r="I35" s="5" t="n"/>
    </row>
    <row r="36">
      <c r="A36" s="16" t="n"/>
      <c r="B36" s="5" t="n"/>
      <c r="C36" s="17" t="n"/>
      <c r="D36" s="5" t="n"/>
      <c r="F36" s="16" t="n"/>
      <c r="G36" s="5" t="n"/>
      <c r="H36" s="17" t="n"/>
      <c r="I36" s="5" t="n"/>
    </row>
    <row r="37">
      <c r="A37" s="16" t="n"/>
      <c r="B37" s="5" t="n"/>
      <c r="C37" s="17" t="n"/>
      <c r="D37" s="5" t="n"/>
      <c r="F37" s="16" t="n"/>
      <c r="G37" s="5" t="n"/>
      <c r="H37" s="17" t="n"/>
      <c r="I37" s="5" t="n"/>
    </row>
    <row r="38">
      <c r="A38" s="16" t="n"/>
      <c r="B38" s="5" t="n"/>
      <c r="C38" s="17" t="n"/>
      <c r="D38" s="5" t="n"/>
      <c r="F38" s="16" t="n"/>
      <c r="G38" s="5" t="n"/>
      <c r="H38" s="17" t="n"/>
      <c r="I38" s="5" t="n"/>
    </row>
    <row r="39">
      <c r="A39" s="16" t="n"/>
      <c r="B39" s="5" t="n"/>
      <c r="C39" s="17" t="n"/>
      <c r="D39" s="5" t="n"/>
      <c r="F39" s="16" t="n"/>
      <c r="G39" s="5" t="n"/>
      <c r="H39" s="17" t="n"/>
      <c r="I39" s="5" t="n"/>
    </row>
    <row r="40">
      <c r="A40" s="16" t="n"/>
      <c r="B40" s="5" t="n"/>
      <c r="C40" s="17" t="n"/>
      <c r="D40" s="5" t="n"/>
      <c r="F40" s="16" t="n"/>
      <c r="G40" s="5" t="n"/>
      <c r="H40" s="17" t="n"/>
      <c r="I40" s="5" t="n"/>
    </row>
    <row r="41">
      <c r="A41" s="16" t="n"/>
      <c r="B41" s="5" t="n"/>
      <c r="C41" s="17" t="n"/>
      <c r="D41" s="5" t="n"/>
      <c r="F41" s="16" t="n"/>
      <c r="G41" s="5" t="n"/>
      <c r="H41" s="17" t="n"/>
      <c r="I41" s="5" t="n"/>
    </row>
    <row r="42">
      <c r="A42" s="16" t="n"/>
      <c r="B42" s="5" t="n"/>
      <c r="C42" s="17" t="n"/>
      <c r="D42" s="5" t="n"/>
      <c r="F42" s="16" t="n"/>
      <c r="G42" s="5" t="n"/>
      <c r="H42" s="17" t="n"/>
      <c r="I42" s="5" t="n"/>
    </row>
    <row r="43">
      <c r="A43" s="16" t="n"/>
      <c r="B43" s="5" t="n"/>
      <c r="C43" s="17" t="n"/>
      <c r="D43" s="5" t="n"/>
      <c r="F43" s="16" t="n"/>
      <c r="G43" s="5" t="n"/>
      <c r="H43" s="17" t="n"/>
      <c r="I43" s="5" t="n"/>
    </row>
    <row r="44">
      <c r="A44" s="16" t="n"/>
      <c r="B44" s="5" t="n"/>
      <c r="C44" s="17" t="n"/>
      <c r="D44" s="5" t="n"/>
      <c r="F44" s="16" t="n"/>
      <c r="G44" s="5" t="n"/>
      <c r="H44" s="17" t="n"/>
      <c r="I44" s="5" t="n"/>
    </row>
    <row r="45">
      <c r="A45" s="16" t="n"/>
      <c r="B45" s="5" t="n"/>
      <c r="C45" s="17" t="n"/>
      <c r="D45" s="5" t="n"/>
      <c r="F45" s="16" t="n"/>
      <c r="G45" s="5" t="n"/>
      <c r="H45" s="17" t="n"/>
      <c r="I45" s="5" t="n"/>
    </row>
    <row r="46">
      <c r="A46" s="16" t="n"/>
      <c r="B46" s="5" t="n"/>
      <c r="C46" s="17" t="n"/>
      <c r="D46" s="5" t="n"/>
      <c r="F46" s="16" t="n"/>
      <c r="G46" s="5" t="n"/>
      <c r="H46" s="17" t="n"/>
      <c r="I46" s="5" t="n"/>
    </row>
    <row r="47">
      <c r="A47" s="16" t="n"/>
      <c r="B47" s="5" t="n"/>
      <c r="C47" s="17" t="n"/>
      <c r="D47" s="5" t="n"/>
      <c r="F47" s="16" t="n"/>
      <c r="G47" s="5" t="n"/>
      <c r="H47" s="17" t="n"/>
      <c r="I47" s="5" t="n"/>
    </row>
    <row r="48">
      <c r="A48" s="16" t="n"/>
      <c r="B48" s="5" t="n"/>
      <c r="C48" s="17" t="n"/>
      <c r="D48" s="5" t="n"/>
      <c r="F48" s="16" t="n"/>
      <c r="G48" s="5" t="n"/>
      <c r="H48" s="17" t="n"/>
      <c r="I48" s="5" t="n"/>
    </row>
    <row r="49">
      <c r="A49" s="16" t="n"/>
      <c r="B49" s="5" t="n"/>
      <c r="C49" s="17" t="n"/>
      <c r="D49" s="5" t="n"/>
      <c r="F49" s="16" t="n"/>
      <c r="G49" s="5" t="n"/>
      <c r="H49" s="17" t="n"/>
      <c r="I49" s="5" t="n"/>
    </row>
    <row r="50">
      <c r="A50" s="16" t="n"/>
      <c r="B50" s="5" t="n"/>
      <c r="C50" s="17" t="n"/>
      <c r="D50" s="5" t="n"/>
      <c r="F50" s="16" t="n"/>
      <c r="G50" s="5" t="n"/>
      <c r="H50" s="17" t="n"/>
      <c r="I50" s="5" t="n"/>
    </row>
    <row r="51">
      <c r="A51" s="16" t="n"/>
      <c r="B51" s="5" t="n"/>
      <c r="C51" s="17" t="n"/>
      <c r="D51" s="5" t="n"/>
      <c r="F51" s="16" t="n"/>
      <c r="G51" s="5" t="n"/>
      <c r="H51" s="17" t="n"/>
      <c r="I51" s="5" t="n"/>
    </row>
    <row r="52">
      <c r="A52" s="16" t="n"/>
      <c r="B52" s="5" t="n"/>
      <c r="C52" s="17" t="n"/>
      <c r="D52" s="5" t="n"/>
      <c r="F52" s="16" t="n"/>
      <c r="G52" s="5" t="n"/>
      <c r="H52" s="17" t="n"/>
      <c r="I52" s="5" t="n"/>
    </row>
    <row r="53">
      <c r="A53" s="16" t="n"/>
      <c r="B53" s="5" t="n"/>
      <c r="C53" s="17" t="n"/>
      <c r="D53" s="5" t="n"/>
      <c r="F53" s="16" t="n"/>
      <c r="G53" s="5" t="n"/>
      <c r="H53" s="17" t="n"/>
      <c r="I53" s="5" t="n"/>
    </row>
    <row r="54">
      <c r="A54" s="16" t="n"/>
      <c r="B54" s="5" t="n"/>
      <c r="C54" s="17" t="n"/>
      <c r="D54" s="5" t="n"/>
      <c r="F54" s="16" t="n"/>
      <c r="G54" s="5" t="n"/>
      <c r="H54" s="17" t="n"/>
      <c r="I54" s="5" t="n"/>
    </row>
    <row r="55">
      <c r="A55" s="16" t="n"/>
      <c r="B55" s="5" t="n"/>
      <c r="C55" s="17" t="n"/>
      <c r="D55" s="5" t="n"/>
      <c r="F55" s="16" t="n"/>
      <c r="G55" s="5" t="n"/>
      <c r="H55" s="17" t="n"/>
      <c r="I55" s="5" t="n"/>
    </row>
    <row r="56">
      <c r="A56" s="16" t="n"/>
      <c r="B56" s="5" t="n"/>
      <c r="C56" s="17" t="n"/>
      <c r="D56" s="5" t="n"/>
      <c r="F56" s="16" t="n"/>
      <c r="G56" s="5" t="n"/>
      <c r="H56" s="17" t="n"/>
      <c r="I56" s="5" t="n"/>
    </row>
    <row r="57">
      <c r="A57" s="16" t="n"/>
      <c r="B57" s="5" t="n"/>
      <c r="C57" s="17" t="n"/>
      <c r="D57" s="5" t="n"/>
      <c r="F57" s="16" t="n"/>
      <c r="G57" s="5" t="n"/>
      <c r="H57" s="17" t="n"/>
      <c r="I57" s="5" t="n"/>
    </row>
    <row r="58">
      <c r="A58" s="16" t="n"/>
      <c r="B58" s="5" t="n"/>
      <c r="C58" s="17" t="n"/>
      <c r="D58" s="5" t="n"/>
      <c r="F58" s="16" t="n"/>
      <c r="G58" s="5" t="n"/>
      <c r="H58" s="17" t="n"/>
      <c r="I58" s="5" t="n"/>
    </row>
    <row r="59">
      <c r="A59" s="16" t="n"/>
      <c r="B59" s="5" t="n"/>
      <c r="C59" s="17" t="n"/>
      <c r="D59" s="5" t="n"/>
      <c r="F59" s="16" t="n"/>
      <c r="G59" s="5" t="n"/>
      <c r="H59" s="17" t="n"/>
      <c r="I59" s="5" t="n"/>
    </row>
    <row r="60">
      <c r="A60" s="16" t="n"/>
      <c r="B60" s="5" t="n"/>
      <c r="C60" s="17" t="n"/>
      <c r="D60" s="5" t="n"/>
      <c r="F60" s="16" t="n"/>
      <c r="G60" s="5" t="n"/>
      <c r="H60" s="17" t="n"/>
      <c r="I60" s="5" t="n"/>
    </row>
    <row r="61">
      <c r="A61" s="16" t="n"/>
      <c r="B61" s="5" t="n"/>
      <c r="C61" s="17" t="n"/>
      <c r="D61" s="5" t="n"/>
      <c r="F61" s="16" t="n"/>
      <c r="G61" s="5" t="n"/>
      <c r="H61" s="17" t="n"/>
      <c r="I61" s="5" t="n"/>
    </row>
    <row r="62">
      <c r="A62" s="16" t="n"/>
      <c r="B62" s="5" t="n"/>
      <c r="C62" s="17" t="n"/>
      <c r="D62" s="5" t="n"/>
      <c r="F62" s="16" t="n"/>
      <c r="G62" s="5" t="n"/>
      <c r="H62" s="17" t="n"/>
      <c r="I62" s="5" t="n"/>
    </row>
    <row r="63">
      <c r="A63" s="16" t="n"/>
      <c r="B63" s="5" t="n"/>
      <c r="C63" s="17" t="n"/>
      <c r="D63" s="5" t="n"/>
      <c r="F63" s="16" t="n"/>
      <c r="G63" s="5" t="n"/>
      <c r="H63" s="17" t="n"/>
      <c r="I63" s="5" t="n"/>
    </row>
    <row r="64">
      <c r="A64" s="16" t="n"/>
      <c r="B64" s="5" t="n"/>
      <c r="C64" s="17" t="n"/>
      <c r="D64" s="5" t="n"/>
      <c r="F64" s="16" t="n"/>
      <c r="G64" s="5" t="n"/>
      <c r="H64" s="17" t="n"/>
      <c r="I64" s="5" t="n"/>
    </row>
    <row r="65">
      <c r="A65" s="16" t="n"/>
      <c r="B65" s="5" t="n"/>
      <c r="C65" s="17" t="n"/>
      <c r="D65" s="5" t="n"/>
      <c r="F65" s="16" t="n"/>
      <c r="G65" s="5" t="n"/>
      <c r="H65" s="17" t="n"/>
      <c r="I65" s="5" t="n"/>
    </row>
    <row r="66">
      <c r="A66" s="16" t="n"/>
      <c r="B66" s="5" t="n"/>
      <c r="C66" s="17" t="n"/>
      <c r="D66" s="5" t="n"/>
      <c r="F66" s="16" t="n"/>
      <c r="G66" s="5" t="n"/>
      <c r="H66" s="17" t="n"/>
      <c r="I66" s="5" t="n"/>
    </row>
    <row r="67">
      <c r="A67" s="16" t="n"/>
      <c r="B67" s="5" t="n"/>
      <c r="C67" s="17" t="n"/>
      <c r="D67" s="5" t="n"/>
      <c r="F67" s="16" t="n"/>
      <c r="G67" s="5" t="n"/>
      <c r="H67" s="17" t="n"/>
      <c r="I67" s="5" t="n"/>
    </row>
    <row r="68">
      <c r="A68" s="16" t="n"/>
      <c r="B68" s="5" t="n"/>
      <c r="C68" s="17" t="n"/>
      <c r="D68" s="5" t="n"/>
      <c r="F68" s="16" t="n"/>
      <c r="G68" s="5" t="n"/>
      <c r="H68" s="17" t="n"/>
      <c r="I68" s="5" t="n"/>
    </row>
    <row r="69">
      <c r="A69" s="16" t="n"/>
      <c r="B69" s="5" t="n"/>
      <c r="C69" s="17" t="n"/>
      <c r="D69" s="5" t="n"/>
      <c r="F69" s="16" t="n"/>
      <c r="G69" s="5" t="n"/>
      <c r="H69" s="17" t="n"/>
      <c r="I69" s="5" t="n"/>
    </row>
    <row r="70">
      <c r="A70" s="16" t="n"/>
      <c r="B70" s="5" t="n"/>
      <c r="C70" s="17" t="n"/>
      <c r="D70" s="5" t="n"/>
      <c r="F70" s="16" t="n"/>
      <c r="G70" s="5" t="n"/>
      <c r="H70" s="17" t="n"/>
      <c r="I70" s="5" t="n"/>
    </row>
    <row r="71">
      <c r="A71" s="16" t="n"/>
      <c r="B71" s="5" t="n"/>
      <c r="C71" s="17" t="n"/>
      <c r="D71" s="5" t="n"/>
      <c r="F71" s="16" t="n"/>
      <c r="G71" s="5" t="n"/>
      <c r="H71" s="17" t="n"/>
      <c r="I71" s="5" t="n"/>
    </row>
    <row r="72">
      <c r="A72" s="16" t="n"/>
      <c r="B72" s="5" t="n"/>
      <c r="C72" s="17" t="n"/>
      <c r="D72" s="5" t="n"/>
      <c r="F72" s="16" t="n"/>
      <c r="G72" s="5" t="n"/>
      <c r="H72" s="17" t="n"/>
      <c r="I72" s="5" t="n"/>
    </row>
    <row r="73">
      <c r="A73" s="16" t="n"/>
      <c r="B73" s="5" t="n"/>
      <c r="C73" s="17" t="n"/>
      <c r="D73" s="5" t="n"/>
      <c r="F73" s="16" t="n"/>
      <c r="G73" s="5" t="n"/>
      <c r="H73" s="17" t="n"/>
      <c r="I73" s="5" t="n"/>
    </row>
    <row r="74">
      <c r="A74" s="16" t="n"/>
      <c r="B74" s="5" t="n"/>
      <c r="C74" s="17" t="n"/>
      <c r="D74" s="5" t="n"/>
      <c r="F74" s="16" t="n"/>
      <c r="G74" s="5" t="n"/>
      <c r="H74" s="17" t="n"/>
      <c r="I74" s="5" t="n"/>
    </row>
    <row r="75">
      <c r="A75" s="16" t="n"/>
      <c r="B75" s="5" t="n"/>
      <c r="C75" s="17" t="n"/>
      <c r="D75" s="5" t="n"/>
      <c r="F75" s="16" t="n"/>
      <c r="G75" s="5" t="n"/>
      <c r="H75" s="17" t="n"/>
      <c r="I75" s="5" t="n"/>
    </row>
    <row r="76">
      <c r="A76" s="16" t="n"/>
      <c r="B76" s="5" t="n"/>
      <c r="C76" s="17" t="n"/>
      <c r="D76" s="5" t="n"/>
      <c r="F76" s="16" t="n"/>
      <c r="G76" s="5" t="n"/>
      <c r="H76" s="17" t="n"/>
      <c r="I76" s="5" t="n"/>
    </row>
    <row r="77">
      <c r="A77" s="16" t="n"/>
      <c r="B77" s="5" t="n"/>
      <c r="C77" s="17" t="n"/>
      <c r="D77" s="5" t="n"/>
      <c r="F77" s="16" t="n"/>
      <c r="G77" s="5" t="n"/>
      <c r="H77" s="17" t="n"/>
      <c r="I77" s="5" t="n"/>
    </row>
    <row r="78">
      <c r="A78" s="16" t="n"/>
      <c r="B78" s="5" t="n"/>
      <c r="C78" s="17" t="n"/>
      <c r="D78" s="5" t="n"/>
      <c r="F78" s="16" t="n"/>
      <c r="G78" s="5" t="n"/>
      <c r="H78" s="17" t="n"/>
      <c r="I78" s="5" t="n"/>
    </row>
    <row r="79">
      <c r="A79" s="16" t="n"/>
      <c r="B79" s="5" t="n"/>
      <c r="C79" s="17" t="n"/>
      <c r="D79" s="5" t="n"/>
      <c r="F79" s="16" t="n"/>
      <c r="G79" s="5" t="n"/>
      <c r="H79" s="17" t="n"/>
      <c r="I79" s="5" t="n"/>
    </row>
    <row r="80">
      <c r="A80" s="16" t="n"/>
      <c r="B80" s="5" t="n"/>
      <c r="C80" s="17" t="n"/>
      <c r="D80" s="5" t="n"/>
      <c r="F80" s="16" t="n"/>
      <c r="G80" s="5" t="n"/>
      <c r="H80" s="17" t="n"/>
      <c r="I80" s="5" t="n"/>
    </row>
    <row r="81">
      <c r="A81" s="16" t="n"/>
      <c r="B81" s="5" t="n"/>
      <c r="C81" s="17" t="n"/>
      <c r="D81" s="5" t="n"/>
      <c r="F81" s="16" t="n"/>
      <c r="G81" s="5" t="n"/>
      <c r="H81" s="17" t="n"/>
      <c r="I81" s="5" t="n"/>
    </row>
    <row r="82">
      <c r="A82" s="16" t="n"/>
      <c r="B82" s="5" t="n"/>
      <c r="C82" s="17" t="n"/>
      <c r="D82" s="5" t="n"/>
      <c r="F82" s="16" t="n"/>
      <c r="G82" s="5" t="n"/>
      <c r="H82" s="17" t="n"/>
      <c r="I82" s="5" t="n"/>
    </row>
    <row r="83">
      <c r="A83" s="16" t="n"/>
      <c r="B83" s="5" t="n"/>
      <c r="C83" s="17" t="n"/>
      <c r="D83" s="5" t="n"/>
      <c r="F83" s="16" t="n"/>
      <c r="G83" s="5" t="n"/>
      <c r="H83" s="17" t="n"/>
      <c r="I83" s="5" t="n"/>
    </row>
    <row r="84">
      <c r="A84" s="16" t="n"/>
      <c r="B84" s="5" t="n"/>
      <c r="C84" s="17" t="n"/>
      <c r="D84" s="5" t="n"/>
      <c r="F84" s="16" t="n"/>
      <c r="G84" s="5" t="n"/>
      <c r="H84" s="17" t="n"/>
      <c r="I84" s="5" t="n"/>
    </row>
    <row r="85">
      <c r="A85" s="16" t="n"/>
      <c r="B85" s="5" t="n"/>
      <c r="C85" s="17" t="n"/>
      <c r="D85" s="5" t="n"/>
      <c r="F85" s="16" t="n"/>
      <c r="G85" s="5" t="n"/>
      <c r="H85" s="17" t="n"/>
      <c r="I85" s="5" t="n"/>
    </row>
    <row r="86">
      <c r="A86" s="16" t="n"/>
      <c r="B86" s="5" t="n"/>
      <c r="C86" s="17" t="n"/>
      <c r="D86" s="5" t="n"/>
      <c r="F86" s="16" t="n"/>
      <c r="G86" s="5" t="n"/>
      <c r="H86" s="17" t="n"/>
      <c r="I86" s="5" t="n"/>
    </row>
    <row r="87">
      <c r="A87" s="16" t="n"/>
      <c r="B87" s="5" t="n"/>
      <c r="C87" s="17" t="n"/>
      <c r="D87" s="5" t="n"/>
      <c r="F87" s="16" t="n"/>
      <c r="G87" s="5" t="n"/>
      <c r="H87" s="17" t="n"/>
      <c r="I87" s="5" t="n"/>
    </row>
    <row r="88">
      <c r="A88" s="16" t="n"/>
      <c r="B88" s="5" t="n"/>
      <c r="C88" s="17" t="n"/>
      <c r="D88" s="5" t="n"/>
      <c r="F88" s="16" t="n"/>
      <c r="G88" s="5" t="n"/>
      <c r="H88" s="17" t="n"/>
      <c r="I88" s="5" t="n"/>
    </row>
    <row r="89">
      <c r="A89" s="16" t="n"/>
      <c r="B89" s="5" t="n"/>
      <c r="C89" s="17" t="n"/>
      <c r="D89" s="5" t="n"/>
      <c r="F89" s="16" t="n"/>
      <c r="G89" s="5" t="n"/>
      <c r="H89" s="17" t="n"/>
      <c r="I89" s="5" t="n"/>
    </row>
    <row r="90">
      <c r="A90" s="16" t="n"/>
      <c r="B90" s="5" t="n"/>
      <c r="C90" s="17" t="n"/>
      <c r="D90" s="5" t="n"/>
      <c r="F90" s="16" t="n"/>
      <c r="G90" s="5" t="n"/>
      <c r="H90" s="17" t="n"/>
      <c r="I90" s="5" t="n"/>
    </row>
    <row r="91">
      <c r="A91" s="16" t="n"/>
      <c r="B91" s="5" t="n"/>
      <c r="C91" s="17" t="n"/>
      <c r="D91" s="5" t="n"/>
      <c r="F91" s="16" t="n"/>
      <c r="G91" s="5" t="n"/>
      <c r="H91" s="17" t="n"/>
      <c r="I91" s="5" t="n"/>
    </row>
    <row r="92">
      <c r="A92" s="16" t="n"/>
      <c r="B92" s="5" t="n"/>
      <c r="C92" s="17" t="n"/>
      <c r="D92" s="5" t="n"/>
      <c r="F92" s="16" t="n"/>
      <c r="G92" s="5" t="n"/>
      <c r="H92" s="17" t="n"/>
      <c r="I92" s="5" t="n"/>
    </row>
    <row r="93">
      <c r="A93" s="16" t="n"/>
      <c r="B93" s="5" t="n"/>
      <c r="C93" s="17" t="n"/>
      <c r="D93" s="5" t="n"/>
      <c r="F93" s="16" t="n"/>
      <c r="G93" s="5" t="n"/>
      <c r="H93" s="17" t="n"/>
      <c r="I93" s="5" t="n"/>
    </row>
    <row r="94">
      <c r="A94" s="16" t="n"/>
      <c r="B94" s="5" t="n"/>
      <c r="C94" s="17" t="n"/>
      <c r="D94" s="5" t="n"/>
      <c r="F94" s="16" t="n"/>
      <c r="G94" s="5" t="n"/>
      <c r="H94" s="17" t="n"/>
      <c r="I94" s="5" t="n"/>
    </row>
    <row r="95">
      <c r="A95" s="16" t="n"/>
      <c r="B95" s="5" t="n"/>
      <c r="C95" s="17" t="n"/>
      <c r="D95" s="5" t="n"/>
      <c r="F95" s="16" t="n"/>
      <c r="G95" s="5" t="n"/>
      <c r="H95" s="17" t="n"/>
      <c r="I95" s="5" t="n"/>
    </row>
    <row r="96">
      <c r="A96" s="16" t="n"/>
      <c r="B96" s="5" t="n"/>
      <c r="C96" s="17" t="n"/>
      <c r="D96" s="5" t="n"/>
      <c r="F96" s="16" t="n"/>
      <c r="G96" s="5" t="n"/>
      <c r="H96" s="17" t="n"/>
      <c r="I96" s="5" t="n"/>
    </row>
    <row r="97">
      <c r="A97" s="16" t="n"/>
      <c r="B97" s="5" t="n"/>
      <c r="C97" s="17" t="n"/>
      <c r="D97" s="5" t="n"/>
      <c r="F97" s="16" t="n"/>
      <c r="G97" s="5" t="n"/>
      <c r="H97" s="17" t="n"/>
      <c r="I97" s="5" t="n"/>
    </row>
    <row r="98">
      <c r="A98" s="16" t="n"/>
      <c r="B98" s="5" t="n"/>
      <c r="C98" s="17" t="n"/>
      <c r="D98" s="5" t="n"/>
      <c r="F98" s="16" t="n"/>
      <c r="G98" s="5" t="n"/>
      <c r="H98" s="17" t="n"/>
      <c r="I98" s="5" t="n"/>
    </row>
    <row r="99">
      <c r="A99" s="16" t="n"/>
      <c r="B99" s="5" t="n"/>
      <c r="C99" s="17" t="n"/>
      <c r="D99" s="5" t="n"/>
      <c r="F99" s="16" t="n"/>
      <c r="G99" s="5" t="n"/>
      <c r="H99" s="17" t="n"/>
      <c r="I99" s="5" t="n"/>
    </row>
    <row r="100">
      <c r="A100" s="16" t="n"/>
      <c r="B100" s="5" t="n"/>
      <c r="C100" s="17" t="n"/>
      <c r="D100" s="5" t="n"/>
      <c r="F100" s="16" t="n"/>
      <c r="G100" s="5" t="n"/>
      <c r="H100" s="17" t="n"/>
      <c r="I100" s="5" t="n"/>
    </row>
    <row r="101">
      <c r="A101" s="16" t="n"/>
      <c r="B101" s="5" t="n"/>
      <c r="C101" s="17" t="n"/>
      <c r="D101" s="5" t="n"/>
      <c r="F101" s="16" t="n"/>
      <c r="G101" s="5" t="n"/>
      <c r="H101" s="17" t="n"/>
      <c r="I101" s="5" t="n"/>
    </row>
    <row r="102">
      <c r="A102" s="16" t="n"/>
      <c r="B102" s="5" t="n"/>
      <c r="C102" s="17" t="n"/>
      <c r="D102" s="5" t="n"/>
      <c r="F102" s="16" t="n"/>
      <c r="G102" s="5" t="n"/>
      <c r="H102" s="17" t="n"/>
      <c r="I102" s="5" t="n"/>
    </row>
    <row r="103">
      <c r="A103" s="16" t="n"/>
      <c r="B103" s="5" t="n"/>
      <c r="C103" s="17" t="n"/>
      <c r="D103" s="5" t="n"/>
      <c r="F103" s="16" t="n"/>
      <c r="G103" s="5" t="n"/>
      <c r="H103" s="17" t="n"/>
      <c r="I103" s="5" t="n"/>
    </row>
    <row r="104">
      <c r="A104" s="16" t="n"/>
      <c r="B104" s="5" t="n"/>
      <c r="C104" s="17" t="n"/>
      <c r="D104" s="5" t="n"/>
      <c r="F104" s="16" t="n"/>
      <c r="G104" s="5" t="n"/>
      <c r="H104" s="17" t="n"/>
      <c r="I104" s="5" t="n"/>
    </row>
    <row r="105">
      <c r="A105" s="16" t="n"/>
      <c r="B105" s="5" t="n"/>
      <c r="C105" s="17" t="n"/>
      <c r="D105" s="5" t="n"/>
      <c r="F105" s="16" t="n"/>
      <c r="G105" s="5" t="n"/>
      <c r="H105" s="17" t="n"/>
      <c r="I105" s="5" t="n"/>
    </row>
    <row r="106">
      <c r="A106" s="16" t="n"/>
      <c r="B106" s="5" t="n"/>
      <c r="C106" s="17" t="n"/>
      <c r="D106" s="5" t="n"/>
      <c r="F106" s="16" t="n"/>
      <c r="G106" s="5" t="n"/>
      <c r="H106" s="17" t="n"/>
      <c r="I106" s="5" t="n"/>
    </row>
    <row r="107">
      <c r="A107" s="16" t="n"/>
      <c r="B107" s="5" t="n"/>
      <c r="C107" s="17" t="n"/>
      <c r="D107" s="5" t="n"/>
      <c r="F107" s="16" t="n"/>
      <c r="G107" s="5" t="n"/>
      <c r="H107" s="17" t="n"/>
      <c r="I107" s="5" t="n"/>
    </row>
    <row r="108">
      <c r="A108" s="16" t="n"/>
      <c r="B108" s="5" t="n"/>
      <c r="C108" s="17" t="n"/>
      <c r="D108" s="5" t="n"/>
      <c r="F108" s="16" t="n"/>
      <c r="G108" s="5" t="n"/>
      <c r="H108" s="17" t="n"/>
      <c r="I108" s="5" t="n"/>
    </row>
    <row r="109">
      <c r="A109" s="16" t="n"/>
      <c r="B109" s="5" t="n"/>
      <c r="C109" s="17" t="n"/>
      <c r="D109" s="5" t="n"/>
      <c r="F109" s="16" t="n"/>
      <c r="G109" s="5" t="n"/>
      <c r="H109" s="17" t="n"/>
      <c r="I109" s="5" t="n"/>
    </row>
    <row r="110">
      <c r="A110" s="16" t="n"/>
      <c r="B110" s="5" t="n"/>
      <c r="C110" s="17" t="n"/>
      <c r="D110" s="5" t="n"/>
      <c r="F110" s="16" t="n"/>
      <c r="G110" s="5" t="n"/>
      <c r="H110" s="17" t="n"/>
      <c r="I110" s="5" t="n"/>
    </row>
    <row r="111">
      <c r="A111" s="16" t="n"/>
      <c r="B111" s="5" t="n"/>
      <c r="C111" s="17" t="n"/>
      <c r="D111" s="5" t="n"/>
      <c r="F111" s="16" t="n"/>
      <c r="G111" s="5" t="n"/>
      <c r="H111" s="17" t="n"/>
      <c r="I111" s="5" t="n"/>
    </row>
    <row r="112">
      <c r="A112" s="16" t="n"/>
      <c r="B112" s="5" t="n"/>
      <c r="C112" s="17" t="n"/>
      <c r="D112" s="5" t="n"/>
      <c r="F112" s="16" t="n"/>
      <c r="G112" s="5" t="n"/>
      <c r="H112" s="17" t="n"/>
      <c r="I112" s="5" t="n"/>
    </row>
    <row r="113">
      <c r="A113" s="16" t="n"/>
      <c r="B113" s="5" t="n"/>
      <c r="C113" s="17" t="n"/>
      <c r="D113" s="5" t="n"/>
      <c r="F113" s="16" t="n"/>
      <c r="G113" s="5" t="n"/>
      <c r="H113" s="17" t="n"/>
      <c r="I113" s="5" t="n"/>
    </row>
    <row r="114">
      <c r="A114" s="16" t="n"/>
      <c r="B114" s="5" t="n"/>
      <c r="C114" s="17" t="n"/>
      <c r="D114" s="5" t="n"/>
      <c r="F114" s="16" t="n"/>
      <c r="G114" s="5" t="n"/>
      <c r="H114" s="17" t="n"/>
      <c r="I114" s="5" t="n"/>
    </row>
    <row r="115">
      <c r="A115" s="16" t="n"/>
      <c r="B115" s="5" t="n"/>
      <c r="C115" s="17" t="n"/>
      <c r="D115" s="5" t="n"/>
      <c r="F115" s="16" t="n"/>
      <c r="G115" s="5" t="n"/>
      <c r="H115" s="17" t="n"/>
      <c r="I115" s="5" t="n"/>
    </row>
    <row r="116">
      <c r="A116" s="16" t="n"/>
      <c r="B116" s="5" t="n"/>
      <c r="C116" s="17" t="n"/>
      <c r="D116" s="5" t="n"/>
      <c r="F116" s="16" t="n"/>
      <c r="G116" s="5" t="n"/>
      <c r="H116" s="17" t="n"/>
      <c r="I116" s="5" t="n"/>
    </row>
    <row r="117">
      <c r="A117" s="16" t="n"/>
      <c r="B117" s="5" t="n"/>
      <c r="C117" s="17" t="n"/>
      <c r="D117" s="5" t="n"/>
      <c r="F117" s="16" t="n"/>
      <c r="G117" s="5" t="n"/>
      <c r="H117" s="17" t="n"/>
      <c r="I117" s="5" t="n"/>
    </row>
    <row r="118">
      <c r="A118" s="16" t="n"/>
      <c r="B118" s="5" t="n"/>
      <c r="C118" s="17" t="n"/>
      <c r="D118" s="5" t="n"/>
      <c r="F118" s="16" t="n"/>
      <c r="G118" s="5" t="n"/>
      <c r="H118" s="17" t="n"/>
      <c r="I118" s="5" t="n"/>
    </row>
    <row r="119">
      <c r="A119" s="16" t="n"/>
      <c r="B119" s="5" t="n"/>
      <c r="C119" s="17" t="n"/>
      <c r="D119" s="5" t="n"/>
      <c r="F119" s="16" t="n"/>
      <c r="G119" s="5" t="n"/>
      <c r="H119" s="17" t="n"/>
      <c r="I119" s="5" t="n"/>
    </row>
    <row r="120">
      <c r="A120" s="16" t="n"/>
      <c r="B120" s="5" t="n"/>
      <c r="C120" s="17" t="n"/>
      <c r="D120" s="5" t="n"/>
      <c r="F120" s="16" t="n"/>
      <c r="G120" s="5" t="n"/>
      <c r="H120" s="17" t="n"/>
      <c r="I120" s="5" t="n"/>
    </row>
    <row r="121">
      <c r="A121" s="16" t="n"/>
      <c r="B121" s="5" t="n"/>
      <c r="C121" s="17" t="n"/>
      <c r="D121" s="5" t="n"/>
      <c r="F121" s="16" t="n"/>
      <c r="G121" s="5" t="n"/>
      <c r="H121" s="17" t="n"/>
      <c r="I121" s="5" t="n"/>
    </row>
    <row r="122">
      <c r="A122" s="16" t="n"/>
      <c r="B122" s="5" t="n"/>
      <c r="C122" s="17" t="n"/>
      <c r="D122" s="5" t="n"/>
      <c r="F122" s="16" t="n"/>
      <c r="G122" s="5" t="n"/>
      <c r="H122" s="17" t="n"/>
      <c r="I122" s="5" t="n"/>
    </row>
    <row r="123">
      <c r="A123" s="16" t="n"/>
      <c r="B123" s="5" t="n"/>
      <c r="C123" s="17" t="n"/>
      <c r="D123" s="5" t="n"/>
      <c r="F123" s="16" t="n"/>
      <c r="G123" s="5" t="n"/>
      <c r="H123" s="17" t="n"/>
      <c r="I123" s="5" t="n"/>
    </row>
    <row r="124">
      <c r="A124" s="16" t="n"/>
      <c r="B124" s="5" t="n"/>
      <c r="C124" s="17" t="n"/>
      <c r="D124" s="5" t="n"/>
      <c r="F124" s="16" t="n"/>
      <c r="G124" s="5" t="n"/>
      <c r="H124" s="17" t="n"/>
      <c r="I124" s="5" t="n"/>
    </row>
  </sheetData>
  <mergeCells count="14">
    <mergeCell ref="A20:B20"/>
    <mergeCell ref="D10:I10"/>
    <mergeCell ref="A16:B16"/>
    <mergeCell ref="A15:B15"/>
    <mergeCell ref="A7:B7"/>
    <mergeCell ref="A19:B19"/>
    <mergeCell ref="A10:B10"/>
    <mergeCell ref="A5:B5"/>
    <mergeCell ref="A13:B13"/>
    <mergeCell ref="A14:B14"/>
    <mergeCell ref="A18:B18"/>
    <mergeCell ref="D5:I7"/>
    <mergeCell ref="A8:B8"/>
    <mergeCell ref="A6:B6"/>
  </mergeCells>
  <dataValidations count="2">
    <dataValidation sqref="D25:D124" showDropDown="0" showInputMessage="0" showErrorMessage="1" allowBlank="1" errorTitle="bar oder Bank" error="Bitte einen Wert aus der Liste wählen." promptTitle="bar oder Bank" prompt="Bitte aus der Liste wählen" type="list">
      <formula1>"bar,Bank"</formula1>
    </dataValidation>
    <dataValidation sqref="I25:I124" showDropDown="0" showInputMessage="0" showErrorMessage="1" allowBlank="1" errorTitle="bar oder Bank" error="Bitte einen Wert aus der Liste wählen." promptTitle="bar oder Bank" prompt="Bitte aus der Liste wählen" type="list">
      <formula1>"bar,Bank"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&amp;C&amp;8 &amp;K94A3B8Vorlage: erplight.ch/milchbuechlein-rechnung-schweiz –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ERPLight</dc:creator>
  <dc:title xmlns:dc="http://purl.org/dc/elements/1.1/">Milchbüchleinrechnung 2026 – Vorlage Schweiz</dc:title>
  <dc:subject xmlns:dc="http://purl.org/dc/elements/1.1/">Einnahmen-Ausgaben-Rechnung mit Vermögenslage (Art. 957 Abs. 2 OR)</dc:subject>
  <dcterms:created xmlns:dcterms="http://purl.org/dc/terms/" xmlns:xsi="http://www.w3.org/2001/XMLSchema-instance" xsi:type="dcterms:W3CDTF">2026-10-24T16:05:50Z</dcterms:created>
  <dcterms:modified xmlns:dcterms="http://purl.org/dc/terms/" xmlns:xsi="http://www.w3.org/2001/XMLSchema-instance" xsi:type="dcterms:W3CDTF">2026-10-24T16:05:50Z</dcterms:modified>
</cp:coreProperties>
</file>